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\Dokumenty\ZAMÓWIENIA PUBLICZNE\2019\3430\Grzęda\"/>
    </mc:Choice>
  </mc:AlternateContent>
  <xr:revisionPtr revIDLastSave="0" documentId="13_ncr:1_{38538B18-7B2E-4BF9-970F-6B093D94C223}" xr6:coauthVersionLast="44" xr6:coauthVersionMax="44" xr10:uidLastSave="{00000000-0000-0000-0000-000000000000}"/>
  <bookViews>
    <workbookView xWindow="4605" yWindow="0" windowWidth="15675" windowHeight="15750" xr2:uid="{00000000-000D-0000-FFFF-FFFF00000000}"/>
  </bookViews>
  <sheets>
    <sheet name="PRZEDMIAR" sheetId="9" r:id="rId1"/>
  </sheets>
  <definedNames>
    <definedName name="_xlnm.Print_Area" localSheetId="0">PRZEDMIAR!$A$1:$E$1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9" l="1"/>
  <c r="E16" i="9"/>
  <c r="E26" i="9"/>
  <c r="E27" i="9"/>
  <c r="E30" i="9"/>
  <c r="E34" i="9"/>
  <c r="E42" i="9"/>
  <c r="E43" i="9"/>
  <c r="E45" i="9"/>
  <c r="E47" i="9"/>
  <c r="E50" i="9"/>
  <c r="E55" i="9"/>
  <c r="E57" i="9"/>
  <c r="E58" i="9"/>
  <c r="E63" i="9"/>
  <c r="E65" i="9"/>
  <c r="E70" i="9"/>
  <c r="E72" i="9"/>
  <c r="E73" i="9"/>
  <c r="E82" i="9"/>
  <c r="E52" i="9" l="1"/>
  <c r="E53" i="9" l="1"/>
</calcChain>
</file>

<file path=xl/sharedStrings.xml><?xml version="1.0" encoding="utf-8"?>
<sst xmlns="http://schemas.openxmlformats.org/spreadsheetml/2006/main" count="213" uniqueCount="171">
  <si>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</si>
  <si>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</si>
  <si>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</si>
  <si>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</si>
  <si>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</si>
  <si>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</si>
  <si>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</si>
  <si>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2.1</t>
  </si>
  <si>
    <t>4.1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</si>
  <si>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</si>
  <si>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</si>
  <si>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</si>
  <si>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</si>
  <si>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</si>
  <si>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</si>
  <si>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</si>
  <si>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6.1</t>
  </si>
  <si>
    <t>m</t>
  </si>
  <si>
    <t>D-05.03.23a</t>
  </si>
  <si>
    <t>Nawierzchnia z betonowej kostki brukowej dla dróg i ulic lokalnych oraz placów i chodników</t>
  </si>
  <si>
    <t>D-08.00.00</t>
  </si>
  <si>
    <t>ELEMENTY ULIC</t>
  </si>
  <si>
    <t>D-08.03.01</t>
  </si>
  <si>
    <t>Betonowe obrzeża chodnikowe</t>
  </si>
  <si>
    <t>D-03.00.00</t>
  </si>
  <si>
    <t>ODWODNIENIE KORPUSU DROGOWEGO</t>
  </si>
  <si>
    <t>D-01.00.00</t>
  </si>
  <si>
    <t>ROBOTY PRZYGOTOWAWCZE</t>
  </si>
  <si>
    <t>Rozbiórka elementów dróg, ogrodzeń i przepustów</t>
  </si>
  <si>
    <t>D-03.01.03a</t>
  </si>
  <si>
    <t>km</t>
  </si>
  <si>
    <t>Przepusty z rur polietylenowych HDPE spiralnie karbowanych</t>
  </si>
  <si>
    <t>Podbudowa z kruszywa stabilizowanego mechanicznie</t>
  </si>
  <si>
    <t>Mechaniczne oczyszczenie istniejącej nawierzchni (jezdnia i zjazdy)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</si>
  <si>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</si>
  <si>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</si>
  <si>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</si>
  <si>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</si>
  <si>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</si>
  <si>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</si>
  <si>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Przepust z rur polietylenowych spiralnie karbowanych pod zjazdem</t>
  </si>
  <si>
    <t>D-06.02.01a</t>
  </si>
  <si>
    <t>Połączenia międzywarstwowe nawierzchni drogowej emulsją asfaltową</t>
  </si>
  <si>
    <t>Odtworzenie trasy i punktów wysokościowych oraz sporządzenie inwentaryzacji powykonawczej drogi</t>
  </si>
  <si>
    <t>Wykonanie warstwy ścieralnej z mieszanki mineralno - asfaltowej (beton asfaltowy AC 11 S) o grubości po zagęszczeniu 4 cm - kategoria ruchu KR2 (jezdnia i zjazdy)</t>
  </si>
  <si>
    <t>Mechaniczne wykonanie warstwy odsączającej z pospółki na całej szerokości jezdni od km 0+000 do km 0+320 o grubości po zagęszczeniu 15 cm</t>
  </si>
  <si>
    <t>D-04.01.01</t>
  </si>
  <si>
    <t>Korytowanie wraz z profilowaniem i zagęszczeniem podłoża</t>
  </si>
  <si>
    <t>3.2</t>
  </si>
  <si>
    <t>Mechaniczne wykonanie warstwy odsączającej z pospółki na całej szerokości jezdni od km 0+320 do km 1+219 o grubości po zagęszczeniu 15 cm</t>
  </si>
  <si>
    <t>D-04.04.02b</t>
  </si>
  <si>
    <t>D-06.03.01a</t>
  </si>
  <si>
    <t>Uzupełnianie poboczy</t>
  </si>
  <si>
    <t>1.1</t>
  </si>
  <si>
    <t>4.2</t>
  </si>
  <si>
    <t>4.3</t>
  </si>
  <si>
    <t>5.1</t>
  </si>
  <si>
    <t>5.2</t>
  </si>
  <si>
    <t>Mechaniczne rozebranie nawierzchni z mieszanek mineralno-bitumicznych poprzez frezowanie o gr. 4cm wraz z wywozem na odległość do 10 km (materiał Zamawiajacego)</t>
  </si>
  <si>
    <t>Rozbiórka nawierzchni chodnika z płyt betonowych</t>
  </si>
  <si>
    <t>Rozbiórka obrzeży chodnikowych</t>
  </si>
  <si>
    <t>Rozbiórka nawierzchni z trylinki i bruku (zjazdy)</t>
  </si>
  <si>
    <t>Rozbiórka podbudowy tłuczniowej i brukowej gr. 12 cm</t>
  </si>
  <si>
    <t>Wykonanie koryta jezdni o głębokości 40 cm z transportem urobku samochodami samowyładowczymi na odległość do 5 km</t>
  </si>
  <si>
    <t>Podbudowa zasadnicza z mieszanki kruszyw łamanych C 50/30 stabilizowanych mechanicznie o grubości po zagęszczeniu 15 cm  (chodniki)</t>
  </si>
  <si>
    <t>Podbudowa z betonu asfaltowego</t>
  </si>
  <si>
    <t>D-04.07.01a</t>
  </si>
  <si>
    <t>D-04.05.01a</t>
  </si>
  <si>
    <t>Skropienie emulsją asfaltową nawierzchni bitumicznej (jezdnia i zjazdy) [6919+7015]</t>
  </si>
  <si>
    <t>Wykonanie koryta pod chodniki o głębokości 15 cm z transportem urobku samochodami samowyładowczymi na odległość do 5 km</t>
  </si>
  <si>
    <t>1.2</t>
  </si>
  <si>
    <t>3.3</t>
  </si>
  <si>
    <t>3.4</t>
  </si>
  <si>
    <t>4.4</t>
  </si>
  <si>
    <t>24</t>
  </si>
  <si>
    <r>
      <t>m</t>
    </r>
    <r>
      <rPr>
        <vertAlign val="superscript"/>
        <sz val="9"/>
        <rFont val="Arial CE"/>
        <charset val="238"/>
      </rPr>
      <t>2</t>
    </r>
  </si>
  <si>
    <t>Przebudowa DP 1956N Dr. woj.. nr 592 (Kowalewo) - Łędławki w msc Grzęda</t>
  </si>
  <si>
    <t>Rozbiórka krawężnika na ławie betownowej</t>
  </si>
  <si>
    <t>Odtworzenie trasy i punktów wysokościowych przy liniowych robotach ziemnych - trasa w terenie równinnym wraz z wykonaniem mapy powykonawczej [959,52m]</t>
  </si>
  <si>
    <t xml:space="preserve">Rozbiórka przepustów rurowych - rury betonowe o średnicy 40 cm pod zjazdami i koroną drogi wraz z rozbiórką warstw konstrukcyjnych nawierzchni i wywiezieniem materiałów rozbiórkowych na odległość do 5 km  </t>
  </si>
  <si>
    <t xml:space="preserve">Rozbiórka przepustów rurowych - rury betonowe o średnicy 60 cm pod koroną drogi wraz z rozbiórką warstw konstrukcyjnych nawierzchni i wywiezieniem materiałów rozbiórkowych na odległość do 5 km  </t>
  </si>
  <si>
    <t xml:space="preserve">Rozbiórka przepustów rurowych - rury betonowe o średnicy 100 cm pod koroną drogi wraz z rozbiórką warstw konstrukcyjnych nawierzchni i wywiezieniem materiałów rozbiórkowych na odległość do 5 km  </t>
  </si>
  <si>
    <t>Rozbiórka studni kanalizacji deszczowej średnicy 100 cm</t>
  </si>
  <si>
    <t>szt.</t>
  </si>
  <si>
    <t>D-10.00.00</t>
  </si>
  <si>
    <t>INNE ROBOTY</t>
  </si>
  <si>
    <t>Montaż rur osłonowych dwudzielnych typu AROT</t>
  </si>
  <si>
    <t>Regulacja i wymiana pionowa pokryw włazowych kanalizacji deszczowej wraz z elementami studni</t>
  </si>
  <si>
    <t>Rozbiórka wpustów ulicznych z przykanalikiem</t>
  </si>
  <si>
    <t xml:space="preserve">D-01.01.01b            </t>
  </si>
  <si>
    <t>Wyniesienie i stabilizacja granic pasa drogowego</t>
  </si>
  <si>
    <t>kpl</t>
  </si>
  <si>
    <t xml:space="preserve">Montaż znaków granicznych i świadków pubktu granicznego z napisem PAS DROGOWY na całym odcinku przebudowy </t>
  </si>
  <si>
    <t>1.3</t>
  </si>
  <si>
    <t>D-03.02.01</t>
  </si>
  <si>
    <t>Kanalizacja deszczowa</t>
  </si>
  <si>
    <t>Kanały z rur PCV (przykanaliki) łączonych na wcisk o średnicy zewnętrznej 200x4,9mm klasy N (z obsadzeniem w studniach)</t>
  </si>
  <si>
    <t>Wykonanie studni rewizyjnych kanalizacji deszczowej śr. 100 cm z włazami żeliwnymi typu ciężkiego</t>
  </si>
  <si>
    <t>Studzienki ściekowe śr. 600 mm z osadnikiem głębokości 1,00 m bez syfonu z wpustami żeliwnymi klasy D400</t>
  </si>
  <si>
    <t>Wykonanie 2 szt. przepustów pod koroną drogi z rur polietylenowych spiralnie karbowanych o śr. 100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</si>
  <si>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Wykonanie 3 szt. przepustów pod koroną drogi z rur polietylenowych spiralnie karbowanych o śr. 40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</si>
  <si>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D-06.01.01</t>
  </si>
  <si>
    <t>Umocnienie powierzchniowe skarp, rowów i ścieków</t>
  </si>
  <si>
    <t xml:space="preserve">Wykonanie ścieku skarpowego z prefabrykatów betonowych - typ trapezowy wg. KPED 01.25 lub obrukowanie </t>
  </si>
  <si>
    <t>Wykonanie 11 szt. przepustów pod zjazdami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 [11 szt. x 10 m]</t>
  </si>
  <si>
    <t>Wykonanie koryta na zjazdach bitumicznych o głębokości 31 cm z transportem urobku samochodami samowyładowczymi na odległość do 5 km</t>
  </si>
  <si>
    <t>Wykonanie koryta na zjazdach z kostki brukowej betonowej o głębokości 34 cm z transportem urobku samochodami samowyładowczymi na odległość do 5 km</t>
  </si>
  <si>
    <t>Wykonanie nawierzchni z kostki brukowej betonowej o grubości 8 cm na podsypce cem- piaskowej gr. 4 cm, spoiny wypełnione piaskiem (zjazdy)</t>
  </si>
  <si>
    <t>Podbudowa zasadnicza z mieszanki kruszyw łamanych C 50/30 stabilizowanych mechanicznie  o grubości po zagęszczeniu 22 cm  (jezdnia i zjazdy)</t>
  </si>
  <si>
    <t>Podbudowa z mieszanki kruszywa zwiazanego hydraulicznie cementem C3/4 gr 18 cm (jezdnia)</t>
  </si>
  <si>
    <t xml:space="preserve">Podbudowa z betonu asfaltowego AC16 P gr 7 cm (jezdnia) </t>
  </si>
  <si>
    <t xml:space="preserve">Wykonanie warstwy wiążącej z betonu asfaltowego AC 16 W o grubości po zagęszczeniu 5 cm (jezdnia, zjazdy) </t>
  </si>
  <si>
    <t>Uzupełnianie poboczy kruszywem łamanym stabilizowanym mechanicznie gr. 10cm</t>
  </si>
  <si>
    <t>Ustawienie krawężników betonowych wystających o wymiarach 15x30 cm na podsypce piaskowej, spoiny wypełnione piaskiem z wykonaniem ławy betonowej z oporem</t>
  </si>
  <si>
    <t>Ustawienie obrzeży betonowych o wymiarach 30x8 cm na podsypce piaskowej, spoiny wypełnione piaskiem z wykonaniem ławy betonowej z oporem</t>
  </si>
  <si>
    <t>D-07.00.00</t>
  </si>
  <si>
    <t>URZĄDZENIA BEZPIECZEŃSTWA RUCHU</t>
  </si>
  <si>
    <t>D-07.01.01a</t>
  </si>
  <si>
    <t>Oznakowanie poziome</t>
  </si>
  <si>
    <t>Oznakowanie pionowe</t>
  </si>
  <si>
    <t xml:space="preserve">szt. </t>
  </si>
  <si>
    <t>Montaż oznakowania pionowego w zakresie znaków typu A, B, C i D z grupy wielkości średnie wg. projektu organizacji ruchu</t>
  </si>
  <si>
    <t>Montaż oznakowania pionowego w zakresie tablic typu D, E i F z grupy wielkości średnie wg. projektu organizacji ruchu</t>
  </si>
  <si>
    <t>Montaż oznakowania pionowego w zakresie tabliczek do znaków typu T z grupy wielkości średnie wg. projektu organizacji ruchu</t>
  </si>
  <si>
    <t>D-06.04.01</t>
  </si>
  <si>
    <t>Rowy</t>
  </si>
  <si>
    <t>Odnowa i oczyszczenie rowów przydrożnych z namułu o grub. do 50 cm z wyprofilowaniem skarp rowu</t>
  </si>
  <si>
    <t>Wykonanie oznakowania poziomego grubowarstwowego chemoutwrardzalnego strukturalnego wg. projektu organizacji ruchu</t>
  </si>
  <si>
    <t>6</t>
  </si>
  <si>
    <t>7.1</t>
  </si>
  <si>
    <t>6.2</t>
  </si>
  <si>
    <t>5.3</t>
  </si>
  <si>
    <t>5.4</t>
  </si>
  <si>
    <t>2.2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</si>
  <si>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</si>
  <si>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</si>
  <si>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</si>
  <si>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</si>
  <si>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</si>
  <si>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</si>
  <si>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</si>
  <si>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</si>
  <si>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</si>
  <si>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</si>
  <si>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</si>
  <si>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</si>
  <si>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</si>
  <si>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</si>
  <si>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</si>
  <si>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</si>
  <si>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</si>
  <si>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</si>
  <si>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</si>
  <si>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</si>
  <si>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</si>
  <si>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</si>
  <si>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</si>
  <si>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</si>
  <si>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</si>
  <si>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</si>
  <si>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</si>
  <si>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</si>
  <si>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</si>
  <si>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</si>
  <si>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</si>
  <si>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PRZEDMIAR ROBÓT</t>
  </si>
  <si>
    <t>Lp</t>
  </si>
  <si>
    <t>Poszcz.</t>
  </si>
  <si>
    <t xml:space="preserve">Ustawienie krawężników betonowych najazdowych o wymiarach 15x22 cm na podsypce piaskowej, spoiny wypełnione piaskiem z wykonaniem ławy betonowej zwykłej </t>
  </si>
  <si>
    <t>Wykonanie nawierzchni z kostki brukowej betonowej o grubości 8 cm na podsypce cem- piaskowej gr. 4 cm, spoiny wypełnione piaskiem (chodnik)</t>
  </si>
  <si>
    <t>D-07.02.01a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</si>
</sst>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theme="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6F34-8AC3-4E28-876E-E6D161063CB8}">
  <sheetPr>
    <pageSetUpPr fitToPage="1"/>
  </sheetPr>
  <dimension ref="A1:I908"/>
  <sheetViews>
    <sheetView tabSelected="1" topLeftCell="A74" zoomScaleNormal="100" zoomScaleSheetLayoutView="130" workbookViewId="0">
      <selection activeCell="H45" sqref="H45"/>
    </sheetView>
  </sheetViews>
  <sheetFormatPr defaultColWidth="9.140625" defaultRowHeight="12.75" x14ac:dyDescent="0.2"/>
  <cols>
    <col min="1" max="1" width="4.7109375" style="45" customWidth="1"/>
    <col min="2" max="2" width="13.85546875" style="1" customWidth="1"/>
    <col min="3" max="3" width="50" style="1" customWidth="1"/>
    <col min="4" max="4" width="5.28515625" style="1" customWidth="1"/>
    <col min="5" max="5" width="10.28515625" style="3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8" ht="30" customHeight="1" x14ac:dyDescent="0.2">
      <c r="A1" s="56" t="s">
        <v>165</v>
      </c>
      <c r="B1" s="56"/>
      <c r="C1" s="56"/>
      <c r="D1" s="56"/>
      <c r="E1" s="56"/>
    </row>
    <row r="2" spans="1:8" ht="30" customHeight="1" x14ac:dyDescent="0.2">
      <c r="A2" s="51" t="s">
        <v>76</v>
      </c>
      <c r="B2" s="51"/>
      <c r="C2" s="51"/>
      <c r="D2" s="51"/>
      <c r="E2" s="51"/>
      <c r="F2" s="20"/>
      <c r="G2" s="3"/>
    </row>
    <row r="3" spans="1:8" ht="15" customHeight="1" x14ac:dyDescent="0.2">
      <c r="A3" s="41"/>
      <c r="B3" s="46"/>
      <c r="C3" s="46"/>
      <c r="D3" s="46"/>
      <c r="E3" s="33"/>
      <c r="F3" s="20"/>
      <c r="G3" s="3"/>
    </row>
    <row r="4" spans="1:8" ht="30" customHeight="1" x14ac:dyDescent="0.2">
      <c r="A4" s="53" t="s">
        <v>166</v>
      </c>
      <c r="B4" s="54" t="s">
        <v>5</v>
      </c>
      <c r="C4" s="54" t="s">
        <v>0</v>
      </c>
      <c r="D4" s="54" t="s">
        <v>6</v>
      </c>
      <c r="E4" s="55" t="s">
        <v>167</v>
      </c>
      <c r="F4" s="20"/>
      <c r="G4" s="3"/>
    </row>
    <row r="5" spans="1:8" ht="15" customHeight="1" x14ac:dyDescent="0.2">
      <c r="A5" s="53"/>
      <c r="B5" s="54"/>
      <c r="C5" s="54"/>
      <c r="D5" s="54"/>
      <c r="E5" s="55"/>
      <c r="F5" s="20"/>
      <c r="G5" s="3"/>
    </row>
    <row r="6" spans="1:8" ht="15" customHeight="1" x14ac:dyDescent="0.2">
      <c r="A6" s="39">
        <v>1</v>
      </c>
      <c r="B6" s="4">
        <v>2</v>
      </c>
      <c r="C6" s="4">
        <v>3</v>
      </c>
      <c r="D6" s="4">
        <v>4</v>
      </c>
      <c r="E6" s="39">
        <v>5</v>
      </c>
      <c r="F6" s="20"/>
      <c r="G6" s="3"/>
    </row>
    <row r="7" spans="1:8" ht="15" customHeight="1" x14ac:dyDescent="0.2">
      <c r="A7" s="42">
        <v>1</v>
      </c>
      <c r="B7" s="48" t="s">
        <v>26</v>
      </c>
      <c r="C7" s="47" t="s">
        <v>27</v>
      </c>
      <c r="D7" s="49"/>
      <c r="E7" s="49"/>
      <c r="F7" s="20"/>
    </row>
    <row r="8" spans="1:8" ht="30" customHeight="1" x14ac:dyDescent="0.2">
      <c r="A8" s="25" t="s">
        <v>53</v>
      </c>
      <c r="B8" s="11" t="s">
        <v>34</v>
      </c>
      <c r="C8" s="12" t="s">
        <v>43</v>
      </c>
      <c r="D8" s="9"/>
      <c r="E8" s="34"/>
      <c r="F8" s="20"/>
      <c r="G8" s="3"/>
      <c r="H8" s="19"/>
    </row>
    <row r="9" spans="1:8" ht="45" customHeight="1" x14ac:dyDescent="0.2">
      <c r="A9" s="26">
        <v>1</v>
      </c>
      <c r="B9" s="7"/>
      <c r="C9" s="8" t="s">
        <v>78</v>
      </c>
      <c r="D9" s="9" t="s">
        <v>30</v>
      </c>
      <c r="E9" s="38">
        <v>0.95899999999999996</v>
      </c>
      <c r="F9" s="20"/>
      <c r="G9" s="3"/>
      <c r="H9" s="19"/>
    </row>
    <row r="10" spans="1:8" ht="15" customHeight="1" x14ac:dyDescent="0.2">
      <c r="A10" s="25" t="s">
        <v>70</v>
      </c>
      <c r="B10" s="11" t="s">
        <v>89</v>
      </c>
      <c r="C10" s="12" t="s">
        <v>90</v>
      </c>
      <c r="D10" s="9"/>
      <c r="E10" s="34"/>
      <c r="F10" s="20"/>
      <c r="G10" s="3"/>
      <c r="H10" s="19"/>
    </row>
    <row r="11" spans="1:8" ht="30" customHeight="1" x14ac:dyDescent="0.2">
      <c r="A11" s="26">
        <v>2</v>
      </c>
      <c r="B11" s="7"/>
      <c r="C11" s="8" t="s">
        <v>92</v>
      </c>
      <c r="D11" s="9" t="s">
        <v>91</v>
      </c>
      <c r="E11" s="38">
        <v>1</v>
      </c>
      <c r="F11" s="20"/>
      <c r="G11" s="3"/>
      <c r="H11" s="19"/>
    </row>
    <row r="12" spans="1:8" ht="15" customHeight="1" x14ac:dyDescent="0.2">
      <c r="A12" s="24" t="s">
        <v>93</v>
      </c>
      <c r="B12" s="6" t="s">
        <v>13</v>
      </c>
      <c r="C12" s="6" t="s">
        <v>28</v>
      </c>
      <c r="D12" s="9"/>
      <c r="E12" s="36"/>
      <c r="F12" s="20"/>
    </row>
    <row r="13" spans="1:8" ht="45" customHeight="1" x14ac:dyDescent="0.2">
      <c r="A13" s="26">
        <v>3</v>
      </c>
      <c r="B13" s="6"/>
      <c r="C13" s="8" t="s">
        <v>58</v>
      </c>
      <c r="D13" s="9" t="s">
        <v>9</v>
      </c>
      <c r="E13" s="10">
        <v>5494</v>
      </c>
      <c r="F13" s="20"/>
    </row>
    <row r="14" spans="1:8" ht="60" customHeight="1" x14ac:dyDescent="0.2">
      <c r="A14" s="26">
        <v>4</v>
      </c>
      <c r="B14" s="6"/>
      <c r="C14" s="8" t="s">
        <v>79</v>
      </c>
      <c r="D14" s="9" t="s">
        <v>17</v>
      </c>
      <c r="E14" s="10">
        <f>5.2+5.7+8.7+9.7+8.9+8+8.7+6+6.3+7.9+12.9+32.5</f>
        <v>120.50000000000001</v>
      </c>
      <c r="F14" s="20"/>
      <c r="G14" s="3"/>
    </row>
    <row r="15" spans="1:8" ht="60" customHeight="1" x14ac:dyDescent="0.2">
      <c r="A15" s="26">
        <v>5</v>
      </c>
      <c r="B15" s="6"/>
      <c r="C15" s="8" t="s">
        <v>80</v>
      </c>
      <c r="D15" s="9" t="s">
        <v>17</v>
      </c>
      <c r="E15" s="10">
        <v>10.5</v>
      </c>
      <c r="F15" s="20"/>
      <c r="G15" s="3"/>
    </row>
    <row r="16" spans="1:8" ht="60" customHeight="1" x14ac:dyDescent="0.2">
      <c r="A16" s="26">
        <v>6</v>
      </c>
      <c r="B16" s="6"/>
      <c r="C16" s="8" t="s">
        <v>81</v>
      </c>
      <c r="D16" s="9" t="s">
        <v>17</v>
      </c>
      <c r="E16" s="10">
        <f>17.5*2</f>
        <v>35</v>
      </c>
      <c r="F16" s="20"/>
      <c r="G16" s="3"/>
    </row>
    <row r="17" spans="1:7" ht="30" customHeight="1" x14ac:dyDescent="0.2">
      <c r="A17" s="26">
        <v>7</v>
      </c>
      <c r="B17" s="6"/>
      <c r="C17" s="8" t="s">
        <v>82</v>
      </c>
      <c r="D17" s="9" t="s">
        <v>83</v>
      </c>
      <c r="E17" s="10">
        <v>3</v>
      </c>
      <c r="F17" s="20"/>
      <c r="G17" s="3"/>
    </row>
    <row r="18" spans="1:7" ht="30" customHeight="1" x14ac:dyDescent="0.2">
      <c r="A18" s="26">
        <v>8</v>
      </c>
      <c r="B18" s="6"/>
      <c r="C18" s="8" t="s">
        <v>88</v>
      </c>
      <c r="D18" s="9" t="s">
        <v>83</v>
      </c>
      <c r="E18" s="10">
        <v>3</v>
      </c>
      <c r="F18" s="20"/>
      <c r="G18" s="3"/>
    </row>
    <row r="19" spans="1:7" ht="30" customHeight="1" x14ac:dyDescent="0.2">
      <c r="A19" s="26">
        <v>9</v>
      </c>
      <c r="B19" s="6"/>
      <c r="C19" s="8" t="s">
        <v>62</v>
      </c>
      <c r="D19" s="9" t="s">
        <v>9</v>
      </c>
      <c r="E19" s="10">
        <v>5494</v>
      </c>
      <c r="F19" s="20"/>
    </row>
    <row r="20" spans="1:7" ht="30" customHeight="1" x14ac:dyDescent="0.2">
      <c r="A20" s="26">
        <v>10</v>
      </c>
      <c r="B20" s="6"/>
      <c r="C20" s="8" t="s">
        <v>77</v>
      </c>
      <c r="D20" s="9" t="s">
        <v>17</v>
      </c>
      <c r="E20" s="10">
        <v>418</v>
      </c>
      <c r="F20" s="20"/>
    </row>
    <row r="21" spans="1:7" ht="30" customHeight="1" x14ac:dyDescent="0.2">
      <c r="A21" s="26">
        <v>11</v>
      </c>
      <c r="B21" s="6"/>
      <c r="C21" s="8" t="s">
        <v>60</v>
      </c>
      <c r="D21" s="9" t="s">
        <v>17</v>
      </c>
      <c r="E21" s="10">
        <v>360</v>
      </c>
      <c r="F21" s="20"/>
    </row>
    <row r="22" spans="1:7" ht="30" customHeight="1" x14ac:dyDescent="0.2">
      <c r="A22" s="26">
        <v>12</v>
      </c>
      <c r="B22" s="6"/>
      <c r="C22" s="8" t="s">
        <v>61</v>
      </c>
      <c r="D22" s="9" t="s">
        <v>75</v>
      </c>
      <c r="E22" s="10">
        <v>422</v>
      </c>
      <c r="F22" s="20"/>
    </row>
    <row r="23" spans="1:7" ht="30" customHeight="1" x14ac:dyDescent="0.2">
      <c r="A23" s="26">
        <v>13</v>
      </c>
      <c r="B23" s="6"/>
      <c r="C23" s="8" t="s">
        <v>59</v>
      </c>
      <c r="D23" s="9" t="s">
        <v>75</v>
      </c>
      <c r="E23" s="10">
        <v>499</v>
      </c>
      <c r="F23" s="20"/>
    </row>
    <row r="24" spans="1:7" ht="15" customHeight="1" x14ac:dyDescent="0.2">
      <c r="A24" s="42">
        <v>2</v>
      </c>
      <c r="B24" s="48" t="s">
        <v>24</v>
      </c>
      <c r="C24" s="48" t="s">
        <v>25</v>
      </c>
      <c r="D24" s="50"/>
      <c r="E24" s="50"/>
      <c r="F24" s="20"/>
    </row>
    <row r="25" spans="1:7" ht="27.75" customHeight="1" x14ac:dyDescent="0.2">
      <c r="A25" s="24" t="s">
        <v>7</v>
      </c>
      <c r="B25" s="5" t="s">
        <v>29</v>
      </c>
      <c r="C25" s="12" t="s">
        <v>31</v>
      </c>
      <c r="D25" s="9"/>
      <c r="E25" s="36"/>
      <c r="F25" s="20"/>
    </row>
    <row r="26" spans="1:7" ht="102" customHeight="1" x14ac:dyDescent="0.2">
      <c r="A26" s="26" t="s">
        <v>134</v>
      </c>
      <c r="B26" s="6"/>
      <c r="C26" s="13" t="s">
        <v>99</v>
      </c>
      <c r="D26" s="9" t="s">
        <v>17</v>
      </c>
      <c r="E26" s="10">
        <f>17.5*2</f>
        <v>35</v>
      </c>
      <c r="F26" s="20"/>
    </row>
    <row r="27" spans="1:7" ht="102" customHeight="1" x14ac:dyDescent="0.2">
      <c r="A27" s="26" t="s">
        <v>135</v>
      </c>
      <c r="B27" s="6"/>
      <c r="C27" s="13" t="s">
        <v>100</v>
      </c>
      <c r="D27" s="9" t="s">
        <v>17</v>
      </c>
      <c r="E27" s="10">
        <f>11+13+33</f>
        <v>57</v>
      </c>
      <c r="F27" s="20"/>
    </row>
    <row r="28" spans="1:7" ht="15" customHeight="1" x14ac:dyDescent="0.2">
      <c r="A28" s="24" t="s">
        <v>133</v>
      </c>
      <c r="B28" s="5" t="s">
        <v>94</v>
      </c>
      <c r="C28" s="12" t="s">
        <v>95</v>
      </c>
      <c r="D28" s="9"/>
      <c r="E28" s="36"/>
      <c r="F28" s="20"/>
    </row>
    <row r="29" spans="1:7" ht="30" customHeight="1" x14ac:dyDescent="0.2">
      <c r="A29" s="26" t="s">
        <v>136</v>
      </c>
      <c r="B29" s="5"/>
      <c r="C29" s="8" t="s">
        <v>97</v>
      </c>
      <c r="D29" s="9" t="s">
        <v>83</v>
      </c>
      <c r="E29" s="10">
        <v>3</v>
      </c>
      <c r="F29" s="20"/>
    </row>
    <row r="30" spans="1:7" ht="30" customHeight="1" x14ac:dyDescent="0.2">
      <c r="A30" s="26" t="s">
        <v>137</v>
      </c>
      <c r="B30" s="5"/>
      <c r="C30" s="8" t="s">
        <v>96</v>
      </c>
      <c r="D30" s="9" t="s">
        <v>17</v>
      </c>
      <c r="E30" s="10">
        <f>2+3</f>
        <v>5</v>
      </c>
      <c r="F30" s="20"/>
    </row>
    <row r="31" spans="1:7" ht="30" customHeight="1" x14ac:dyDescent="0.2">
      <c r="A31" s="26" t="s">
        <v>138</v>
      </c>
      <c r="B31" s="5"/>
      <c r="C31" s="8" t="s">
        <v>98</v>
      </c>
      <c r="D31" s="9" t="s">
        <v>83</v>
      </c>
      <c r="E31" s="10">
        <v>2</v>
      </c>
      <c r="F31" s="20"/>
    </row>
    <row r="32" spans="1:7" ht="15" customHeight="1" x14ac:dyDescent="0.2">
      <c r="A32" s="42">
        <v>3</v>
      </c>
      <c r="B32" s="48" t="s">
        <v>1</v>
      </c>
      <c r="C32" s="47" t="s">
        <v>2</v>
      </c>
      <c r="D32" s="49"/>
      <c r="E32" s="49"/>
      <c r="F32" s="20"/>
    </row>
    <row r="33" spans="1:7" ht="15" customHeight="1" x14ac:dyDescent="0.2">
      <c r="A33" s="25" t="s">
        <v>10</v>
      </c>
      <c r="B33" s="11" t="s">
        <v>46</v>
      </c>
      <c r="C33" s="5" t="s">
        <v>47</v>
      </c>
      <c r="D33" s="9"/>
      <c r="E33" s="34"/>
      <c r="F33" s="20"/>
    </row>
    <row r="34" spans="1:7" ht="30" customHeight="1" x14ac:dyDescent="0.2">
      <c r="A34" s="43" t="s">
        <v>139</v>
      </c>
      <c r="B34" s="6"/>
      <c r="C34" s="8" t="s">
        <v>63</v>
      </c>
      <c r="D34" s="9" t="s">
        <v>9</v>
      </c>
      <c r="E34" s="10">
        <f>((485+45+45)*0.3)+((959.52+959.52-485+45+45)*0.86)+5785.36+((35.17+37.11+18.39)*0.86*2)</f>
        <v>7424.4867999999997</v>
      </c>
      <c r="F34" s="20"/>
    </row>
    <row r="35" spans="1:7" ht="45" customHeight="1" x14ac:dyDescent="0.2">
      <c r="A35" s="43" t="s">
        <v>140</v>
      </c>
      <c r="B35" s="6"/>
      <c r="C35" s="8" t="s">
        <v>105</v>
      </c>
      <c r="D35" s="9" t="s">
        <v>9</v>
      </c>
      <c r="E35" s="10">
        <v>541.29</v>
      </c>
      <c r="F35" s="20"/>
    </row>
    <row r="36" spans="1:7" ht="45" customHeight="1" x14ac:dyDescent="0.2">
      <c r="A36" s="43" t="s">
        <v>141</v>
      </c>
      <c r="B36" s="6"/>
      <c r="C36" s="8" t="s">
        <v>106</v>
      </c>
      <c r="D36" s="9" t="s">
        <v>9</v>
      </c>
      <c r="E36" s="10">
        <v>285.63</v>
      </c>
      <c r="F36" s="20"/>
    </row>
    <row r="37" spans="1:7" ht="39" customHeight="1" x14ac:dyDescent="0.2">
      <c r="A37" s="43" t="s">
        <v>142</v>
      </c>
      <c r="B37" s="6"/>
      <c r="C37" s="8" t="s">
        <v>69</v>
      </c>
      <c r="D37" s="9" t="s">
        <v>9</v>
      </c>
      <c r="E37" s="38">
        <v>830.08</v>
      </c>
      <c r="F37" s="20"/>
    </row>
    <row r="38" spans="1:7" ht="34.5" hidden="1" customHeight="1" x14ac:dyDescent="0.2">
      <c r="A38" s="25" t="s">
        <v>54</v>
      </c>
      <c r="B38" s="11" t="s">
        <v>11</v>
      </c>
      <c r="C38" s="5" t="s">
        <v>12</v>
      </c>
      <c r="D38" s="9"/>
      <c r="E38" s="40"/>
      <c r="F38" s="20"/>
      <c r="G38" s="3"/>
    </row>
    <row r="39" spans="1:7" ht="24" hidden="1" customHeight="1" x14ac:dyDescent="0.2">
      <c r="A39" s="26">
        <v>14</v>
      </c>
      <c r="B39" s="11"/>
      <c r="C39" s="28" t="s">
        <v>45</v>
      </c>
      <c r="D39" s="9" t="s">
        <v>9</v>
      </c>
      <c r="E39" s="10"/>
      <c r="F39" s="20"/>
      <c r="G39" s="3"/>
    </row>
    <row r="40" spans="1:7" ht="36" hidden="1" customHeight="1" x14ac:dyDescent="0.2">
      <c r="A40" s="26">
        <v>15</v>
      </c>
      <c r="B40" s="11"/>
      <c r="C40" s="28" t="s">
        <v>49</v>
      </c>
      <c r="D40" s="9" t="s">
        <v>9</v>
      </c>
      <c r="E40" s="10"/>
      <c r="F40" s="20"/>
    </row>
    <row r="41" spans="1:7" ht="15" customHeight="1" x14ac:dyDescent="0.2">
      <c r="A41" s="23" t="s">
        <v>48</v>
      </c>
      <c r="B41" s="5" t="s">
        <v>50</v>
      </c>
      <c r="C41" s="5" t="s">
        <v>32</v>
      </c>
      <c r="D41" s="6"/>
      <c r="E41" s="35"/>
      <c r="F41" s="20"/>
    </row>
    <row r="42" spans="1:7" ht="45" customHeight="1" x14ac:dyDescent="0.2">
      <c r="A42" s="26" t="s">
        <v>143</v>
      </c>
      <c r="B42" s="6"/>
      <c r="C42" s="8" t="s">
        <v>108</v>
      </c>
      <c r="D42" s="9" t="s">
        <v>9</v>
      </c>
      <c r="E42" s="10">
        <f>((959.52+959.52-485+45+45)*0.4)+5785.36+((35.17+37.11+18.39)*0.4*2)+E35+E36</f>
        <v>7294.4319999999998</v>
      </c>
      <c r="F42" s="20"/>
    </row>
    <row r="43" spans="1:7" ht="45" customHeight="1" x14ac:dyDescent="0.2">
      <c r="A43" s="26" t="s">
        <v>74</v>
      </c>
      <c r="B43" s="6"/>
      <c r="C43" s="8" t="s">
        <v>64</v>
      </c>
      <c r="D43" s="9" t="s">
        <v>9</v>
      </c>
      <c r="E43" s="38">
        <f>E37</f>
        <v>830.08</v>
      </c>
      <c r="F43" s="20"/>
    </row>
    <row r="44" spans="1:7" ht="15" customHeight="1" x14ac:dyDescent="0.2">
      <c r="A44" s="23" t="s">
        <v>71</v>
      </c>
      <c r="B44" s="5" t="s">
        <v>67</v>
      </c>
      <c r="C44" s="5" t="s">
        <v>32</v>
      </c>
      <c r="D44" s="9"/>
      <c r="E44" s="10"/>
      <c r="F44" s="20"/>
    </row>
    <row r="45" spans="1:7" ht="30" customHeight="1" x14ac:dyDescent="0.2">
      <c r="A45" s="26" t="s">
        <v>144</v>
      </c>
      <c r="B45" s="6"/>
      <c r="C45" s="29" t="s">
        <v>109</v>
      </c>
      <c r="D45" s="9" t="s">
        <v>9</v>
      </c>
      <c r="E45" s="10">
        <f>((485+45+45)*0.3)+((959.52+959.52-485+45+45)*0.73)+5785.36+((35.17+37.11+18.39)*0.73*2)</f>
        <v>7202.7874000000002</v>
      </c>
      <c r="F45" s="20"/>
    </row>
    <row r="46" spans="1:7" ht="15" customHeight="1" x14ac:dyDescent="0.2">
      <c r="A46" s="23" t="s">
        <v>72</v>
      </c>
      <c r="B46" s="5" t="s">
        <v>66</v>
      </c>
      <c r="C46" s="5" t="s">
        <v>65</v>
      </c>
      <c r="D46" s="9"/>
      <c r="E46" s="10"/>
      <c r="F46" s="20"/>
    </row>
    <row r="47" spans="1:7" ht="30" customHeight="1" x14ac:dyDescent="0.2">
      <c r="A47" s="26" t="s">
        <v>145</v>
      </c>
      <c r="B47" s="6"/>
      <c r="C47" s="29" t="s">
        <v>110</v>
      </c>
      <c r="D47" s="9" t="s">
        <v>9</v>
      </c>
      <c r="E47" s="10">
        <f>((959.52+959.52-485+45+45)*0.13)+5785.36+((35.17+37.11+18.39)*0.13*2)</f>
        <v>6007.0594000000001</v>
      </c>
      <c r="F47" s="20"/>
    </row>
    <row r="48" spans="1:7" ht="15" customHeight="1" x14ac:dyDescent="0.2">
      <c r="A48" s="42">
        <v>4</v>
      </c>
      <c r="B48" s="48" t="s">
        <v>3</v>
      </c>
      <c r="C48" s="47" t="s">
        <v>4</v>
      </c>
      <c r="D48" s="49"/>
      <c r="E48" s="49"/>
      <c r="F48" s="20"/>
    </row>
    <row r="49" spans="1:9" ht="30" customHeight="1" x14ac:dyDescent="0.2">
      <c r="A49" s="25" t="s">
        <v>8</v>
      </c>
      <c r="B49" s="6" t="s">
        <v>38</v>
      </c>
      <c r="C49" s="12" t="s">
        <v>39</v>
      </c>
      <c r="D49" s="9"/>
      <c r="E49" s="10"/>
      <c r="F49" s="20"/>
    </row>
    <row r="50" spans="1:9" ht="30" customHeight="1" x14ac:dyDescent="0.2">
      <c r="A50" s="26" t="s">
        <v>146</v>
      </c>
      <c r="B50" s="11"/>
      <c r="C50" s="8" t="s">
        <v>111</v>
      </c>
      <c r="D50" s="9" t="s">
        <v>9</v>
      </c>
      <c r="E50" s="10">
        <f>((959.52+959.52-485+45+45)*0.07)+5785.36+((35.17+37.11+18.39)*0.07*2)+E35</f>
        <v>6446.0265999999992</v>
      </c>
      <c r="F50" s="20"/>
    </row>
    <row r="51" spans="1:9" ht="30" customHeight="1" x14ac:dyDescent="0.2">
      <c r="A51" s="25" t="s">
        <v>54</v>
      </c>
      <c r="B51" s="11" t="s">
        <v>37</v>
      </c>
      <c r="C51" s="12" t="s">
        <v>42</v>
      </c>
      <c r="D51" s="9"/>
      <c r="E51" s="38"/>
      <c r="F51" s="20"/>
    </row>
    <row r="52" spans="1:9" ht="26.25" customHeight="1" x14ac:dyDescent="0.2">
      <c r="A52" s="26" t="s">
        <v>147</v>
      </c>
      <c r="B52" s="14"/>
      <c r="C52" s="8" t="s">
        <v>33</v>
      </c>
      <c r="D52" s="9" t="s">
        <v>9</v>
      </c>
      <c r="E52" s="10">
        <f>E50</f>
        <v>6446.0265999999992</v>
      </c>
      <c r="F52" s="20"/>
    </row>
    <row r="53" spans="1:9" ht="30" customHeight="1" x14ac:dyDescent="0.2">
      <c r="A53" s="44" t="s">
        <v>148</v>
      </c>
      <c r="B53" s="6"/>
      <c r="C53" s="8" t="s">
        <v>68</v>
      </c>
      <c r="D53" s="9" t="s">
        <v>9</v>
      </c>
      <c r="E53" s="10">
        <f>E52</f>
        <v>6446.0265999999992</v>
      </c>
      <c r="F53" s="20"/>
    </row>
    <row r="54" spans="1:9" ht="30" customHeight="1" x14ac:dyDescent="0.2">
      <c r="A54" s="25" t="s">
        <v>55</v>
      </c>
      <c r="B54" s="6" t="s">
        <v>35</v>
      </c>
      <c r="C54" s="12" t="s">
        <v>36</v>
      </c>
      <c r="D54" s="9"/>
      <c r="E54" s="38"/>
      <c r="F54" s="20"/>
      <c r="H54" s="3"/>
    </row>
    <row r="55" spans="1:9" ht="39.75" customHeight="1" x14ac:dyDescent="0.2">
      <c r="A55" s="26" t="s">
        <v>149</v>
      </c>
      <c r="B55" s="6"/>
      <c r="C55" s="15" t="s">
        <v>44</v>
      </c>
      <c r="D55" s="9" t="s">
        <v>9</v>
      </c>
      <c r="E55" s="10">
        <f>((959.52+959.52-485+45+45)*0.02)+5785.36+((35.17+37.11+18.39)*0.02*2)+E35</f>
        <v>6360.7575999999999</v>
      </c>
      <c r="F55" s="21"/>
    </row>
    <row r="56" spans="1:9" ht="30" customHeight="1" x14ac:dyDescent="0.2">
      <c r="A56" s="23" t="s">
        <v>73</v>
      </c>
      <c r="B56" s="12" t="s">
        <v>18</v>
      </c>
      <c r="C56" s="12" t="s">
        <v>19</v>
      </c>
      <c r="D56" s="9"/>
      <c r="E56" s="36"/>
      <c r="F56" s="21"/>
    </row>
    <row r="57" spans="1:9" ht="45" customHeight="1" x14ac:dyDescent="0.2">
      <c r="A57" s="26" t="s">
        <v>150</v>
      </c>
      <c r="B57" s="16"/>
      <c r="C57" s="8" t="s">
        <v>169</v>
      </c>
      <c r="D57" s="9" t="s">
        <v>9</v>
      </c>
      <c r="E57" s="38">
        <f>E37</f>
        <v>830.08</v>
      </c>
      <c r="F57" s="21"/>
    </row>
    <row r="58" spans="1:9" ht="45" customHeight="1" x14ac:dyDescent="0.2">
      <c r="A58" s="26" t="s">
        <v>151</v>
      </c>
      <c r="B58" s="16"/>
      <c r="C58" s="8" t="s">
        <v>107</v>
      </c>
      <c r="D58" s="9" t="s">
        <v>9</v>
      </c>
      <c r="E58" s="38">
        <f>E36</f>
        <v>285.63</v>
      </c>
      <c r="F58" s="21"/>
    </row>
    <row r="59" spans="1:9" ht="15" customHeight="1" x14ac:dyDescent="0.2">
      <c r="A59" s="42">
        <v>5</v>
      </c>
      <c r="B59" s="48" t="s">
        <v>14</v>
      </c>
      <c r="C59" s="47" t="s">
        <v>15</v>
      </c>
      <c r="D59" s="49"/>
      <c r="E59" s="49"/>
      <c r="F59" s="20"/>
    </row>
    <row r="60" spans="1:9" ht="15" customHeight="1" x14ac:dyDescent="0.2">
      <c r="A60" s="23" t="s">
        <v>56</v>
      </c>
      <c r="B60" s="5" t="s">
        <v>101</v>
      </c>
      <c r="C60" s="12" t="s">
        <v>102</v>
      </c>
      <c r="D60" s="6"/>
      <c r="E60" s="35"/>
      <c r="F60" s="20"/>
    </row>
    <row r="61" spans="1:9" s="22" customFormat="1" ht="30" customHeight="1" x14ac:dyDescent="0.2">
      <c r="A61" s="26" t="s">
        <v>152</v>
      </c>
      <c r="B61" s="6"/>
      <c r="C61" s="15" t="s">
        <v>103</v>
      </c>
      <c r="D61" s="30" t="s">
        <v>17</v>
      </c>
      <c r="E61" s="38">
        <v>5</v>
      </c>
      <c r="F61" s="20"/>
    </row>
    <row r="62" spans="1:9" ht="30" customHeight="1" x14ac:dyDescent="0.2">
      <c r="A62" s="23" t="s">
        <v>57</v>
      </c>
      <c r="B62" s="5" t="s">
        <v>41</v>
      </c>
      <c r="C62" s="12" t="s">
        <v>40</v>
      </c>
      <c r="D62" s="6"/>
      <c r="E62" s="35"/>
      <c r="F62" s="20"/>
      <c r="H62" s="31"/>
      <c r="I62" s="31"/>
    </row>
    <row r="63" spans="1:9" ht="88.5" customHeight="1" x14ac:dyDescent="0.2">
      <c r="A63" s="26" t="s">
        <v>153</v>
      </c>
      <c r="B63" s="5"/>
      <c r="C63" s="13" t="s">
        <v>104</v>
      </c>
      <c r="D63" s="9" t="s">
        <v>17</v>
      </c>
      <c r="E63" s="10">
        <f>11*10</f>
        <v>110</v>
      </c>
      <c r="F63" s="20"/>
      <c r="H63" s="32"/>
      <c r="I63" s="31"/>
    </row>
    <row r="64" spans="1:9" ht="19.5" customHeight="1" x14ac:dyDescent="0.2">
      <c r="A64" s="23" t="s">
        <v>131</v>
      </c>
      <c r="B64" s="5" t="s">
        <v>51</v>
      </c>
      <c r="C64" s="12" t="s">
        <v>52</v>
      </c>
      <c r="D64" s="6"/>
      <c r="E64" s="35"/>
      <c r="F64" s="20"/>
    </row>
    <row r="65" spans="1:6" ht="30" customHeight="1" x14ac:dyDescent="0.2">
      <c r="A65" s="27" t="s">
        <v>154</v>
      </c>
      <c r="B65" s="5"/>
      <c r="C65" s="8" t="s">
        <v>112</v>
      </c>
      <c r="D65" s="9" t="s">
        <v>75</v>
      </c>
      <c r="E65" s="10">
        <f>((959.52+959.52-485+45+45)*1)+((35.17+37.11)*1)+(18.39*1*2)+((485+45+45)*0.5)</f>
        <v>1920.6</v>
      </c>
      <c r="F65" s="20"/>
    </row>
    <row r="66" spans="1:6" ht="15" customHeight="1" x14ac:dyDescent="0.2">
      <c r="A66" s="23" t="s">
        <v>132</v>
      </c>
      <c r="B66" s="5" t="s">
        <v>124</v>
      </c>
      <c r="C66" s="12" t="s">
        <v>125</v>
      </c>
      <c r="D66" s="6"/>
      <c r="E66" s="35"/>
      <c r="F66" s="20"/>
    </row>
    <row r="67" spans="1:6" ht="30" customHeight="1" x14ac:dyDescent="0.2">
      <c r="A67" s="27" t="s">
        <v>155</v>
      </c>
      <c r="B67" s="5"/>
      <c r="C67" s="8" t="s">
        <v>126</v>
      </c>
      <c r="D67" s="9" t="s">
        <v>17</v>
      </c>
      <c r="E67" s="10">
        <v>1011</v>
      </c>
      <c r="F67" s="20"/>
    </row>
    <row r="68" spans="1:6" ht="15" customHeight="1" x14ac:dyDescent="0.2">
      <c r="A68" s="42" t="s">
        <v>128</v>
      </c>
      <c r="B68" s="48" t="s">
        <v>115</v>
      </c>
      <c r="C68" s="47" t="s">
        <v>116</v>
      </c>
      <c r="D68" s="49"/>
      <c r="E68" s="49"/>
      <c r="F68" s="20"/>
    </row>
    <row r="69" spans="1:6" ht="15" customHeight="1" x14ac:dyDescent="0.2">
      <c r="A69" s="23" t="s">
        <v>16</v>
      </c>
      <c r="B69" s="5" t="s">
        <v>117</v>
      </c>
      <c r="C69" s="12" t="s">
        <v>118</v>
      </c>
      <c r="D69" s="6"/>
      <c r="E69" s="35"/>
      <c r="F69" s="20"/>
    </row>
    <row r="70" spans="1:6" ht="34.5" customHeight="1" x14ac:dyDescent="0.2">
      <c r="A70" s="27" t="s">
        <v>156</v>
      </c>
      <c r="B70" s="5"/>
      <c r="C70" s="8" t="s">
        <v>127</v>
      </c>
      <c r="D70" s="9" t="s">
        <v>75</v>
      </c>
      <c r="E70" s="10">
        <f>2.4+21.84+48.73+77.45+24+3.41+4.5+5.13</f>
        <v>187.46</v>
      </c>
      <c r="F70" s="20"/>
    </row>
    <row r="71" spans="1:6" ht="15" customHeight="1" x14ac:dyDescent="0.2">
      <c r="A71" s="23" t="s">
        <v>130</v>
      </c>
      <c r="B71" s="5" t="s">
        <v>170</v>
      </c>
      <c r="C71" s="12" t="s">
        <v>119</v>
      </c>
      <c r="D71" s="9"/>
      <c r="E71" s="10"/>
      <c r="F71" s="20"/>
    </row>
    <row r="72" spans="1:6" ht="30" customHeight="1" x14ac:dyDescent="0.2">
      <c r="A72" s="27" t="s">
        <v>157</v>
      </c>
      <c r="B72" s="5"/>
      <c r="C72" s="8" t="s">
        <v>121</v>
      </c>
      <c r="D72" s="9" t="s">
        <v>120</v>
      </c>
      <c r="E72" s="10">
        <f>2+2+1+2+2+4+2</f>
        <v>15</v>
      </c>
      <c r="F72" s="20"/>
    </row>
    <row r="73" spans="1:6" ht="30" customHeight="1" x14ac:dyDescent="0.2">
      <c r="A73" s="27" t="s">
        <v>158</v>
      </c>
      <c r="B73" s="5"/>
      <c r="C73" s="8" t="s">
        <v>122</v>
      </c>
      <c r="D73" s="9" t="s">
        <v>83</v>
      </c>
      <c r="E73" s="10">
        <f>2+2+4+2+2+2+2</f>
        <v>16</v>
      </c>
      <c r="F73" s="20"/>
    </row>
    <row r="74" spans="1:6" ht="43.5" customHeight="1" x14ac:dyDescent="0.2">
      <c r="A74" s="27" t="s">
        <v>159</v>
      </c>
      <c r="B74" s="5"/>
      <c r="C74" s="8" t="s">
        <v>123</v>
      </c>
      <c r="D74" s="9" t="s">
        <v>83</v>
      </c>
      <c r="E74" s="10">
        <v>2</v>
      </c>
      <c r="F74" s="20"/>
    </row>
    <row r="75" spans="1:6" ht="15" customHeight="1" x14ac:dyDescent="0.2">
      <c r="A75" s="42">
        <v>7</v>
      </c>
      <c r="B75" s="48" t="s">
        <v>20</v>
      </c>
      <c r="C75" s="47" t="s">
        <v>21</v>
      </c>
      <c r="D75" s="49"/>
      <c r="E75" s="49"/>
      <c r="F75" s="20"/>
    </row>
    <row r="76" spans="1:6" ht="15" customHeight="1" x14ac:dyDescent="0.2">
      <c r="A76" s="23" t="s">
        <v>129</v>
      </c>
      <c r="B76" s="12" t="s">
        <v>22</v>
      </c>
      <c r="C76" s="12" t="s">
        <v>23</v>
      </c>
      <c r="D76" s="9"/>
      <c r="E76" s="36"/>
      <c r="F76" s="20"/>
    </row>
    <row r="77" spans="1:6" ht="45" customHeight="1" x14ac:dyDescent="0.2">
      <c r="A77" s="26" t="s">
        <v>160</v>
      </c>
      <c r="B77" s="12"/>
      <c r="C77" s="8" t="s">
        <v>168</v>
      </c>
      <c r="D77" s="9" t="s">
        <v>17</v>
      </c>
      <c r="E77" s="10">
        <v>277</v>
      </c>
      <c r="F77" s="20"/>
    </row>
    <row r="78" spans="1:6" ht="45" customHeight="1" x14ac:dyDescent="0.2">
      <c r="A78" s="26" t="s">
        <v>161</v>
      </c>
      <c r="B78" s="7"/>
      <c r="C78" s="8" t="s">
        <v>113</v>
      </c>
      <c r="D78" s="9" t="s">
        <v>17</v>
      </c>
      <c r="E78" s="10">
        <v>346</v>
      </c>
      <c r="F78" s="20"/>
    </row>
    <row r="79" spans="1:6" ht="45" customHeight="1" x14ac:dyDescent="0.2">
      <c r="A79" s="26" t="s">
        <v>162</v>
      </c>
      <c r="B79" s="7"/>
      <c r="C79" s="8" t="s">
        <v>114</v>
      </c>
      <c r="D79" s="9" t="s">
        <v>17</v>
      </c>
      <c r="E79" s="10">
        <v>417</v>
      </c>
      <c r="F79" s="20"/>
    </row>
    <row r="80" spans="1:6" ht="15" customHeight="1" x14ac:dyDescent="0.2">
      <c r="A80" s="42">
        <v>8</v>
      </c>
      <c r="B80" s="48" t="s">
        <v>84</v>
      </c>
      <c r="C80" s="47" t="s">
        <v>85</v>
      </c>
      <c r="D80" s="49"/>
      <c r="E80" s="49"/>
      <c r="F80" s="20"/>
    </row>
    <row r="81" spans="1:7" ht="30" customHeight="1" x14ac:dyDescent="0.2">
      <c r="A81" s="26" t="s">
        <v>163</v>
      </c>
      <c r="B81" s="17"/>
      <c r="C81" s="13" t="s">
        <v>86</v>
      </c>
      <c r="D81" s="9" t="s">
        <v>17</v>
      </c>
      <c r="E81" s="10">
        <v>79.7</v>
      </c>
      <c r="F81" s="20"/>
    </row>
    <row r="82" spans="1:7" ht="30" customHeight="1" x14ac:dyDescent="0.2">
      <c r="A82" s="26" t="s">
        <v>164</v>
      </c>
      <c r="B82" s="17"/>
      <c r="C82" s="13" t="s">
        <v>87</v>
      </c>
      <c r="D82" s="9" t="s">
        <v>83</v>
      </c>
      <c r="E82" s="10">
        <f>1</f>
        <v>1</v>
      </c>
      <c r="F82" s="20"/>
    </row>
    <row r="83" spans="1:7" ht="15" customHeight="1" x14ac:dyDescent="0.2">
      <c r="A83" s="26"/>
      <c r="B83" s="17"/>
      <c r="C83" s="18"/>
      <c r="D83" s="9"/>
      <c r="E83" s="37"/>
      <c r="F83" s="20"/>
    </row>
    <row r="84" spans="1:7" ht="15" customHeight="1" x14ac:dyDescent="0.2">
      <c r="C84" s="2"/>
      <c r="F84" s="20"/>
    </row>
    <row r="85" spans="1:7" ht="30" customHeight="1" x14ac:dyDescent="0.2">
      <c r="C85" s="2"/>
      <c r="F85" s="20"/>
    </row>
    <row r="86" spans="1:7" ht="15" customHeight="1" x14ac:dyDescent="0.2">
      <c r="C86" s="2"/>
      <c r="F86" s="20"/>
    </row>
    <row r="87" spans="1:7" ht="45" customHeight="1" x14ac:dyDescent="0.2">
      <c r="C87" s="2"/>
      <c r="F87" s="20"/>
    </row>
    <row r="88" spans="1:7" ht="45" customHeight="1" x14ac:dyDescent="0.2">
      <c r="C88" s="2"/>
      <c r="F88" s="20"/>
    </row>
    <row r="89" spans="1:7" ht="45" customHeight="1" x14ac:dyDescent="0.2">
      <c r="C89" s="2"/>
      <c r="F89" s="20"/>
    </row>
    <row r="90" spans="1:7" ht="15" customHeight="1" x14ac:dyDescent="0.2">
      <c r="C90" s="2"/>
      <c r="F90" s="20"/>
    </row>
    <row r="91" spans="1:7" ht="15" customHeight="1" x14ac:dyDescent="0.2">
      <c r="C91" s="2"/>
      <c r="F91" s="20"/>
    </row>
    <row r="92" spans="1:7" ht="45" customHeight="1" x14ac:dyDescent="0.2">
      <c r="C92" s="2"/>
      <c r="F92" s="20"/>
      <c r="G92" s="3"/>
    </row>
    <row r="93" spans="1:7" ht="45" customHeight="1" x14ac:dyDescent="0.2">
      <c r="C93" s="2"/>
      <c r="F93" s="21"/>
    </row>
    <row r="94" spans="1:7" ht="15" customHeight="1" x14ac:dyDescent="0.2">
      <c r="C94" s="2"/>
      <c r="F94" s="20"/>
    </row>
    <row r="95" spans="1:7" ht="30" customHeight="1" x14ac:dyDescent="0.2">
      <c r="C95" s="2"/>
      <c r="F95" s="20"/>
    </row>
    <row r="96" spans="1:7" ht="15" customHeight="1" x14ac:dyDescent="0.2">
      <c r="C96" s="2"/>
      <c r="F96" s="20"/>
    </row>
    <row r="97" spans="3:7" ht="30" customHeight="1" x14ac:dyDescent="0.2">
      <c r="C97" s="2"/>
      <c r="F97" s="20"/>
    </row>
    <row r="98" spans="3:7" ht="15" customHeight="1" x14ac:dyDescent="0.2">
      <c r="C98" s="2"/>
      <c r="F98" s="20"/>
    </row>
    <row r="99" spans="3:7" ht="30" customHeight="1" x14ac:dyDescent="0.2">
      <c r="C99" s="2"/>
      <c r="F99" s="20"/>
    </row>
    <row r="100" spans="3:7" ht="45" customHeight="1" x14ac:dyDescent="0.2">
      <c r="C100" s="2"/>
      <c r="F100" s="20"/>
    </row>
    <row r="101" spans="3:7" ht="45" customHeight="1" x14ac:dyDescent="0.2">
      <c r="C101" s="2"/>
      <c r="F101" s="20"/>
    </row>
    <row r="102" spans="3:7" ht="45" customHeight="1" x14ac:dyDescent="0.2">
      <c r="C102" s="2"/>
      <c r="F102" s="20"/>
    </row>
    <row r="103" spans="3:7" ht="15" customHeight="1" x14ac:dyDescent="0.2">
      <c r="C103" s="2"/>
      <c r="F103" s="20"/>
    </row>
    <row r="104" spans="3:7" ht="15" customHeight="1" x14ac:dyDescent="0.2">
      <c r="C104" s="2"/>
      <c r="F104" s="20"/>
    </row>
    <row r="105" spans="3:7" ht="45" customHeight="1" x14ac:dyDescent="0.2">
      <c r="C105" s="2"/>
      <c r="F105" s="20"/>
      <c r="G105" s="52"/>
    </row>
    <row r="106" spans="3:7" ht="15" customHeight="1" x14ac:dyDescent="0.2">
      <c r="C106" s="2"/>
      <c r="F106" s="20"/>
      <c r="G106" s="52"/>
    </row>
    <row r="107" spans="3:7" ht="30" customHeight="1" x14ac:dyDescent="0.2">
      <c r="C107" s="2"/>
      <c r="F107" s="20"/>
      <c r="G107" s="52"/>
    </row>
    <row r="108" spans="3:7" x14ac:dyDescent="0.2">
      <c r="C108" s="2"/>
      <c r="F108" s="22"/>
    </row>
    <row r="109" spans="3:7" x14ac:dyDescent="0.2">
      <c r="C109" s="2"/>
    </row>
    <row r="110" spans="3:7" x14ac:dyDescent="0.2">
      <c r="C110" s="2"/>
    </row>
    <row r="111" spans="3:7" x14ac:dyDescent="0.2">
      <c r="C111" s="2"/>
    </row>
    <row r="112" spans="3:7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ht="12.75" customHeight="1" x14ac:dyDescent="0.2">
      <c r="C118" s="2"/>
    </row>
    <row r="119" spans="3:3" x14ac:dyDescent="0.2">
      <c r="C119" s="2"/>
    </row>
    <row r="120" spans="3:3" x14ac:dyDescent="0.2">
      <c r="C120" s="2"/>
    </row>
    <row r="121" spans="3:3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  <row r="382" spans="3:3" x14ac:dyDescent="0.2">
      <c r="C382" s="2"/>
    </row>
    <row r="383" spans="3:3" x14ac:dyDescent="0.2">
      <c r="C383" s="2"/>
    </row>
    <row r="384" spans="3:3" x14ac:dyDescent="0.2">
      <c r="C384" s="2"/>
    </row>
    <row r="385" spans="3:3" x14ac:dyDescent="0.2">
      <c r="C385" s="2"/>
    </row>
    <row r="386" spans="3:3" x14ac:dyDescent="0.2">
      <c r="C386" s="2"/>
    </row>
    <row r="387" spans="3:3" x14ac:dyDescent="0.2">
      <c r="C387" s="2"/>
    </row>
    <row r="388" spans="3:3" x14ac:dyDescent="0.2">
      <c r="C388" s="2"/>
    </row>
    <row r="389" spans="3:3" x14ac:dyDescent="0.2">
      <c r="C389" s="2"/>
    </row>
    <row r="390" spans="3:3" x14ac:dyDescent="0.2">
      <c r="C390" s="2"/>
    </row>
    <row r="391" spans="3:3" x14ac:dyDescent="0.2">
      <c r="C391" s="2"/>
    </row>
    <row r="392" spans="3:3" x14ac:dyDescent="0.2">
      <c r="C392" s="2"/>
    </row>
    <row r="393" spans="3:3" x14ac:dyDescent="0.2">
      <c r="C393" s="2"/>
    </row>
    <row r="394" spans="3:3" x14ac:dyDescent="0.2">
      <c r="C394" s="2"/>
    </row>
    <row r="395" spans="3:3" x14ac:dyDescent="0.2">
      <c r="C395" s="2"/>
    </row>
    <row r="396" spans="3:3" x14ac:dyDescent="0.2">
      <c r="C396" s="2"/>
    </row>
    <row r="397" spans="3:3" x14ac:dyDescent="0.2">
      <c r="C397" s="2"/>
    </row>
    <row r="398" spans="3:3" x14ac:dyDescent="0.2">
      <c r="C398" s="2"/>
    </row>
    <row r="399" spans="3:3" x14ac:dyDescent="0.2">
      <c r="C399" s="2"/>
    </row>
    <row r="400" spans="3:3" x14ac:dyDescent="0.2">
      <c r="C400" s="2"/>
    </row>
    <row r="401" spans="3:3" x14ac:dyDescent="0.2">
      <c r="C401" s="2"/>
    </row>
    <row r="402" spans="3:3" x14ac:dyDescent="0.2">
      <c r="C402" s="2"/>
    </row>
    <row r="403" spans="3:3" x14ac:dyDescent="0.2">
      <c r="C403" s="2"/>
    </row>
    <row r="404" spans="3:3" x14ac:dyDescent="0.2">
      <c r="C404" s="2"/>
    </row>
    <row r="405" spans="3:3" x14ac:dyDescent="0.2">
      <c r="C405" s="2"/>
    </row>
    <row r="406" spans="3:3" x14ac:dyDescent="0.2">
      <c r="C406" s="2"/>
    </row>
    <row r="407" spans="3:3" x14ac:dyDescent="0.2">
      <c r="C407" s="2"/>
    </row>
    <row r="408" spans="3:3" x14ac:dyDescent="0.2">
      <c r="C408" s="2"/>
    </row>
    <row r="409" spans="3:3" x14ac:dyDescent="0.2">
      <c r="C409" s="2"/>
    </row>
    <row r="410" spans="3:3" x14ac:dyDescent="0.2">
      <c r="C410" s="2"/>
    </row>
    <row r="411" spans="3:3" x14ac:dyDescent="0.2">
      <c r="C411" s="2"/>
    </row>
    <row r="412" spans="3:3" x14ac:dyDescent="0.2">
      <c r="C412" s="2"/>
    </row>
    <row r="413" spans="3:3" x14ac:dyDescent="0.2">
      <c r="C413" s="2"/>
    </row>
    <row r="414" spans="3:3" x14ac:dyDescent="0.2">
      <c r="C414" s="2"/>
    </row>
    <row r="415" spans="3:3" x14ac:dyDescent="0.2">
      <c r="C415" s="2"/>
    </row>
    <row r="416" spans="3:3" x14ac:dyDescent="0.2">
      <c r="C416" s="2"/>
    </row>
    <row r="417" spans="3:3" x14ac:dyDescent="0.2">
      <c r="C417" s="2"/>
    </row>
    <row r="418" spans="3:3" x14ac:dyDescent="0.2">
      <c r="C418" s="2"/>
    </row>
    <row r="419" spans="3:3" x14ac:dyDescent="0.2">
      <c r="C419" s="2"/>
    </row>
    <row r="420" spans="3:3" x14ac:dyDescent="0.2">
      <c r="C420" s="2"/>
    </row>
    <row r="421" spans="3:3" x14ac:dyDescent="0.2">
      <c r="C421" s="2"/>
    </row>
    <row r="422" spans="3:3" x14ac:dyDescent="0.2">
      <c r="C422" s="2"/>
    </row>
    <row r="423" spans="3:3" x14ac:dyDescent="0.2">
      <c r="C423" s="2"/>
    </row>
    <row r="424" spans="3:3" x14ac:dyDescent="0.2">
      <c r="C424" s="2"/>
    </row>
    <row r="425" spans="3:3" x14ac:dyDescent="0.2">
      <c r="C425" s="2"/>
    </row>
    <row r="426" spans="3:3" x14ac:dyDescent="0.2">
      <c r="C426" s="2"/>
    </row>
    <row r="427" spans="3:3" x14ac:dyDescent="0.2">
      <c r="C427" s="2"/>
    </row>
    <row r="428" spans="3:3" x14ac:dyDescent="0.2">
      <c r="C428" s="2"/>
    </row>
    <row r="429" spans="3:3" x14ac:dyDescent="0.2">
      <c r="C429" s="2"/>
    </row>
    <row r="430" spans="3:3" x14ac:dyDescent="0.2">
      <c r="C430" s="2"/>
    </row>
    <row r="431" spans="3:3" x14ac:dyDescent="0.2">
      <c r="C431" s="2"/>
    </row>
    <row r="432" spans="3:3" x14ac:dyDescent="0.2">
      <c r="C432" s="2"/>
    </row>
    <row r="433" spans="3:3" x14ac:dyDescent="0.2">
      <c r="C433" s="2"/>
    </row>
    <row r="434" spans="3:3" x14ac:dyDescent="0.2">
      <c r="C434" s="2"/>
    </row>
    <row r="435" spans="3:3" x14ac:dyDescent="0.2">
      <c r="C435" s="2"/>
    </row>
    <row r="436" spans="3:3" x14ac:dyDescent="0.2">
      <c r="C436" s="2"/>
    </row>
    <row r="437" spans="3:3" x14ac:dyDescent="0.2">
      <c r="C437" s="2"/>
    </row>
    <row r="438" spans="3:3" x14ac:dyDescent="0.2">
      <c r="C438" s="2"/>
    </row>
    <row r="439" spans="3:3" x14ac:dyDescent="0.2">
      <c r="C439" s="2"/>
    </row>
    <row r="440" spans="3:3" x14ac:dyDescent="0.2">
      <c r="C440" s="2"/>
    </row>
    <row r="441" spans="3:3" x14ac:dyDescent="0.2">
      <c r="C441" s="2"/>
    </row>
    <row r="442" spans="3:3" x14ac:dyDescent="0.2">
      <c r="C442" s="2"/>
    </row>
    <row r="443" spans="3:3" x14ac:dyDescent="0.2">
      <c r="C443" s="2"/>
    </row>
    <row r="444" spans="3:3" x14ac:dyDescent="0.2">
      <c r="C444" s="2"/>
    </row>
    <row r="445" spans="3:3" x14ac:dyDescent="0.2">
      <c r="C445" s="2"/>
    </row>
    <row r="446" spans="3:3" x14ac:dyDescent="0.2">
      <c r="C446" s="2"/>
    </row>
    <row r="447" spans="3:3" x14ac:dyDescent="0.2">
      <c r="C447" s="2"/>
    </row>
    <row r="448" spans="3:3" x14ac:dyDescent="0.2">
      <c r="C448" s="2"/>
    </row>
    <row r="449" spans="3:3" x14ac:dyDescent="0.2">
      <c r="C449" s="2"/>
    </row>
    <row r="450" spans="3:3" x14ac:dyDescent="0.2">
      <c r="C450" s="2"/>
    </row>
    <row r="451" spans="3:3" x14ac:dyDescent="0.2">
      <c r="C451" s="2"/>
    </row>
    <row r="452" spans="3:3" x14ac:dyDescent="0.2">
      <c r="C452" s="2"/>
    </row>
    <row r="453" spans="3:3" x14ac:dyDescent="0.2">
      <c r="C453" s="2"/>
    </row>
    <row r="454" spans="3:3" x14ac:dyDescent="0.2">
      <c r="C454" s="2"/>
    </row>
    <row r="455" spans="3:3" x14ac:dyDescent="0.2">
      <c r="C455" s="2"/>
    </row>
    <row r="456" spans="3:3" x14ac:dyDescent="0.2">
      <c r="C456" s="2"/>
    </row>
    <row r="457" spans="3:3" x14ac:dyDescent="0.2">
      <c r="C457" s="2"/>
    </row>
    <row r="458" spans="3:3" x14ac:dyDescent="0.2">
      <c r="C458" s="2"/>
    </row>
    <row r="459" spans="3:3" x14ac:dyDescent="0.2">
      <c r="C459" s="2"/>
    </row>
    <row r="460" spans="3:3" x14ac:dyDescent="0.2">
      <c r="C460" s="2"/>
    </row>
    <row r="461" spans="3:3" x14ac:dyDescent="0.2">
      <c r="C461" s="2"/>
    </row>
    <row r="462" spans="3:3" x14ac:dyDescent="0.2">
      <c r="C462" s="2"/>
    </row>
    <row r="463" spans="3:3" x14ac:dyDescent="0.2">
      <c r="C463" s="2"/>
    </row>
    <row r="464" spans="3:3" x14ac:dyDescent="0.2">
      <c r="C464" s="2"/>
    </row>
    <row r="465" spans="3:3" x14ac:dyDescent="0.2">
      <c r="C465" s="2"/>
    </row>
    <row r="466" spans="3:3" x14ac:dyDescent="0.2">
      <c r="C466" s="2"/>
    </row>
    <row r="467" spans="3:3" x14ac:dyDescent="0.2">
      <c r="C467" s="2"/>
    </row>
    <row r="468" spans="3:3" x14ac:dyDescent="0.2">
      <c r="C468" s="2"/>
    </row>
    <row r="469" spans="3:3" x14ac:dyDescent="0.2">
      <c r="C469" s="2"/>
    </row>
    <row r="470" spans="3:3" x14ac:dyDescent="0.2">
      <c r="C470" s="2"/>
    </row>
    <row r="471" spans="3:3" x14ac:dyDescent="0.2">
      <c r="C471" s="2"/>
    </row>
    <row r="472" spans="3:3" x14ac:dyDescent="0.2">
      <c r="C472" s="2"/>
    </row>
    <row r="473" spans="3:3" x14ac:dyDescent="0.2">
      <c r="C473" s="2"/>
    </row>
    <row r="474" spans="3:3" x14ac:dyDescent="0.2">
      <c r="C474" s="2"/>
    </row>
    <row r="475" spans="3:3" x14ac:dyDescent="0.2">
      <c r="C475" s="2"/>
    </row>
    <row r="476" spans="3:3" x14ac:dyDescent="0.2">
      <c r="C476" s="2"/>
    </row>
    <row r="477" spans="3:3" x14ac:dyDescent="0.2">
      <c r="C477" s="2"/>
    </row>
    <row r="478" spans="3:3" x14ac:dyDescent="0.2">
      <c r="C478" s="2"/>
    </row>
    <row r="479" spans="3:3" x14ac:dyDescent="0.2">
      <c r="C479" s="2"/>
    </row>
    <row r="480" spans="3:3" x14ac:dyDescent="0.2">
      <c r="C480" s="2"/>
    </row>
    <row r="481" spans="3:3" x14ac:dyDescent="0.2">
      <c r="C481" s="2"/>
    </row>
    <row r="482" spans="3:3" x14ac:dyDescent="0.2">
      <c r="C482" s="2"/>
    </row>
    <row r="483" spans="3:3" x14ac:dyDescent="0.2">
      <c r="C483" s="2"/>
    </row>
    <row r="484" spans="3:3" x14ac:dyDescent="0.2">
      <c r="C484" s="2"/>
    </row>
    <row r="485" spans="3:3" x14ac:dyDescent="0.2">
      <c r="C485" s="2"/>
    </row>
    <row r="486" spans="3:3" x14ac:dyDescent="0.2">
      <c r="C486" s="2"/>
    </row>
    <row r="487" spans="3:3" x14ac:dyDescent="0.2">
      <c r="C487" s="2"/>
    </row>
    <row r="488" spans="3:3" x14ac:dyDescent="0.2">
      <c r="C488" s="2"/>
    </row>
    <row r="489" spans="3:3" x14ac:dyDescent="0.2">
      <c r="C489" s="2"/>
    </row>
    <row r="490" spans="3:3" x14ac:dyDescent="0.2">
      <c r="C490" s="2"/>
    </row>
    <row r="491" spans="3:3" x14ac:dyDescent="0.2">
      <c r="C491" s="2"/>
    </row>
    <row r="492" spans="3:3" x14ac:dyDescent="0.2">
      <c r="C492" s="2"/>
    </row>
    <row r="493" spans="3:3" x14ac:dyDescent="0.2">
      <c r="C493" s="2"/>
    </row>
    <row r="494" spans="3:3" x14ac:dyDescent="0.2">
      <c r="C494" s="2"/>
    </row>
    <row r="495" spans="3:3" x14ac:dyDescent="0.2">
      <c r="C495" s="2"/>
    </row>
    <row r="496" spans="3:3" x14ac:dyDescent="0.2">
      <c r="C496" s="2"/>
    </row>
    <row r="497" spans="3:3" x14ac:dyDescent="0.2">
      <c r="C497" s="2"/>
    </row>
    <row r="498" spans="3:3" x14ac:dyDescent="0.2">
      <c r="C498" s="2"/>
    </row>
    <row r="499" spans="3:3" x14ac:dyDescent="0.2">
      <c r="C499" s="2"/>
    </row>
    <row r="500" spans="3:3" x14ac:dyDescent="0.2">
      <c r="C500" s="2"/>
    </row>
    <row r="501" spans="3:3" x14ac:dyDescent="0.2">
      <c r="C501" s="2"/>
    </row>
    <row r="502" spans="3:3" x14ac:dyDescent="0.2">
      <c r="C502" s="2"/>
    </row>
    <row r="503" spans="3:3" x14ac:dyDescent="0.2">
      <c r="C503" s="2"/>
    </row>
    <row r="504" spans="3:3" x14ac:dyDescent="0.2">
      <c r="C504" s="2"/>
    </row>
    <row r="505" spans="3:3" x14ac:dyDescent="0.2">
      <c r="C505" s="2"/>
    </row>
    <row r="506" spans="3:3" x14ac:dyDescent="0.2">
      <c r="C506" s="2"/>
    </row>
    <row r="507" spans="3:3" x14ac:dyDescent="0.2">
      <c r="C507" s="2"/>
    </row>
    <row r="508" spans="3:3" x14ac:dyDescent="0.2">
      <c r="C508" s="2"/>
    </row>
    <row r="509" spans="3:3" x14ac:dyDescent="0.2">
      <c r="C509" s="2"/>
    </row>
    <row r="510" spans="3:3" x14ac:dyDescent="0.2">
      <c r="C510" s="2"/>
    </row>
    <row r="511" spans="3:3" x14ac:dyDescent="0.2">
      <c r="C511" s="2"/>
    </row>
    <row r="512" spans="3:3" x14ac:dyDescent="0.2">
      <c r="C512" s="2"/>
    </row>
    <row r="513" spans="3:3" x14ac:dyDescent="0.2">
      <c r="C513" s="2"/>
    </row>
    <row r="514" spans="3:3" x14ac:dyDescent="0.2">
      <c r="C514" s="2"/>
    </row>
    <row r="515" spans="3:3" x14ac:dyDescent="0.2">
      <c r="C515" s="2"/>
    </row>
    <row r="516" spans="3:3" x14ac:dyDescent="0.2">
      <c r="C516" s="2"/>
    </row>
    <row r="517" spans="3:3" x14ac:dyDescent="0.2">
      <c r="C517" s="2"/>
    </row>
    <row r="518" spans="3:3" x14ac:dyDescent="0.2">
      <c r="C518" s="2"/>
    </row>
    <row r="519" spans="3:3" x14ac:dyDescent="0.2">
      <c r="C519" s="2"/>
    </row>
    <row r="520" spans="3:3" x14ac:dyDescent="0.2">
      <c r="C520" s="2"/>
    </row>
    <row r="521" spans="3:3" x14ac:dyDescent="0.2">
      <c r="C521" s="2"/>
    </row>
    <row r="522" spans="3:3" x14ac:dyDescent="0.2">
      <c r="C522" s="2"/>
    </row>
    <row r="523" spans="3:3" x14ac:dyDescent="0.2">
      <c r="C523" s="2"/>
    </row>
    <row r="524" spans="3:3" x14ac:dyDescent="0.2">
      <c r="C524" s="2"/>
    </row>
    <row r="525" spans="3:3" x14ac:dyDescent="0.2">
      <c r="C525" s="2"/>
    </row>
    <row r="526" spans="3:3" x14ac:dyDescent="0.2">
      <c r="C526" s="2"/>
    </row>
    <row r="527" spans="3:3" x14ac:dyDescent="0.2">
      <c r="C527" s="2"/>
    </row>
    <row r="528" spans="3:3" x14ac:dyDescent="0.2">
      <c r="C528" s="2"/>
    </row>
    <row r="529" spans="3:3" x14ac:dyDescent="0.2">
      <c r="C529" s="2"/>
    </row>
    <row r="530" spans="3:3" x14ac:dyDescent="0.2">
      <c r="C530" s="2"/>
    </row>
    <row r="531" spans="3:3" x14ac:dyDescent="0.2">
      <c r="C531" s="2"/>
    </row>
    <row r="532" spans="3:3" x14ac:dyDescent="0.2">
      <c r="C532" s="2"/>
    </row>
    <row r="533" spans="3:3" x14ac:dyDescent="0.2">
      <c r="C533" s="2"/>
    </row>
    <row r="534" spans="3:3" x14ac:dyDescent="0.2">
      <c r="C534" s="2"/>
    </row>
    <row r="535" spans="3:3" x14ac:dyDescent="0.2">
      <c r="C535" s="2"/>
    </row>
    <row r="536" spans="3:3" x14ac:dyDescent="0.2">
      <c r="C536" s="2"/>
    </row>
    <row r="537" spans="3:3" x14ac:dyDescent="0.2">
      <c r="C537" s="2"/>
    </row>
    <row r="538" spans="3:3" x14ac:dyDescent="0.2">
      <c r="C538" s="2"/>
    </row>
    <row r="539" spans="3:3" x14ac:dyDescent="0.2">
      <c r="C539" s="2"/>
    </row>
    <row r="540" spans="3:3" x14ac:dyDescent="0.2">
      <c r="C540" s="2"/>
    </row>
    <row r="541" spans="3:3" x14ac:dyDescent="0.2">
      <c r="C541" s="2"/>
    </row>
    <row r="542" spans="3:3" x14ac:dyDescent="0.2">
      <c r="C542" s="2"/>
    </row>
    <row r="543" spans="3:3" x14ac:dyDescent="0.2">
      <c r="C543" s="2"/>
    </row>
    <row r="544" spans="3:3" x14ac:dyDescent="0.2">
      <c r="C544" s="2"/>
    </row>
    <row r="545" spans="3:3" x14ac:dyDescent="0.2">
      <c r="C545" s="2"/>
    </row>
    <row r="546" spans="3:3" x14ac:dyDescent="0.2">
      <c r="C546" s="2"/>
    </row>
    <row r="547" spans="3:3" x14ac:dyDescent="0.2">
      <c r="C547" s="2"/>
    </row>
    <row r="548" spans="3:3" x14ac:dyDescent="0.2">
      <c r="C548" s="2"/>
    </row>
    <row r="549" spans="3:3" x14ac:dyDescent="0.2">
      <c r="C549" s="2"/>
    </row>
    <row r="550" spans="3:3" x14ac:dyDescent="0.2">
      <c r="C550" s="2"/>
    </row>
    <row r="551" spans="3:3" x14ac:dyDescent="0.2">
      <c r="C551" s="2"/>
    </row>
    <row r="552" spans="3:3" x14ac:dyDescent="0.2">
      <c r="C552" s="2"/>
    </row>
    <row r="553" spans="3:3" x14ac:dyDescent="0.2">
      <c r="C553" s="2"/>
    </row>
    <row r="554" spans="3:3" x14ac:dyDescent="0.2">
      <c r="C554" s="2"/>
    </row>
    <row r="555" spans="3:3" x14ac:dyDescent="0.2">
      <c r="C555" s="2"/>
    </row>
    <row r="556" spans="3:3" x14ac:dyDescent="0.2">
      <c r="C556" s="2"/>
    </row>
    <row r="557" spans="3:3" x14ac:dyDescent="0.2">
      <c r="C557" s="2"/>
    </row>
    <row r="558" spans="3:3" x14ac:dyDescent="0.2">
      <c r="C558" s="2"/>
    </row>
    <row r="559" spans="3:3" x14ac:dyDescent="0.2">
      <c r="C559" s="2"/>
    </row>
    <row r="560" spans="3:3" x14ac:dyDescent="0.2">
      <c r="C560" s="2"/>
    </row>
    <row r="561" spans="3:3" x14ac:dyDescent="0.2">
      <c r="C561" s="2"/>
    </row>
    <row r="562" spans="3:3" x14ac:dyDescent="0.2">
      <c r="C562" s="2"/>
    </row>
    <row r="563" spans="3:3" x14ac:dyDescent="0.2">
      <c r="C563" s="2"/>
    </row>
    <row r="564" spans="3:3" x14ac:dyDescent="0.2">
      <c r="C564" s="2"/>
    </row>
    <row r="565" spans="3:3" x14ac:dyDescent="0.2">
      <c r="C565" s="2"/>
    </row>
    <row r="566" spans="3:3" x14ac:dyDescent="0.2">
      <c r="C566" s="2"/>
    </row>
    <row r="567" spans="3:3" x14ac:dyDescent="0.2">
      <c r="C567" s="2"/>
    </row>
    <row r="568" spans="3:3" x14ac:dyDescent="0.2">
      <c r="C568" s="2"/>
    </row>
    <row r="569" spans="3:3" x14ac:dyDescent="0.2">
      <c r="C569" s="2"/>
    </row>
    <row r="570" spans="3:3" x14ac:dyDescent="0.2">
      <c r="C570" s="2"/>
    </row>
    <row r="571" spans="3:3" x14ac:dyDescent="0.2">
      <c r="C571" s="2"/>
    </row>
    <row r="572" spans="3:3" x14ac:dyDescent="0.2">
      <c r="C572" s="2"/>
    </row>
    <row r="573" spans="3:3" x14ac:dyDescent="0.2">
      <c r="C573" s="2"/>
    </row>
    <row r="574" spans="3:3" x14ac:dyDescent="0.2">
      <c r="C574" s="2"/>
    </row>
    <row r="575" spans="3:3" x14ac:dyDescent="0.2">
      <c r="C575" s="2"/>
    </row>
    <row r="576" spans="3:3" x14ac:dyDescent="0.2">
      <c r="C576" s="2"/>
    </row>
    <row r="577" spans="3:3" x14ac:dyDescent="0.2">
      <c r="C577" s="2"/>
    </row>
    <row r="578" spans="3:3" x14ac:dyDescent="0.2">
      <c r="C578" s="2"/>
    </row>
    <row r="579" spans="3:3" x14ac:dyDescent="0.2">
      <c r="C579" s="2"/>
    </row>
    <row r="580" spans="3:3" x14ac:dyDescent="0.2">
      <c r="C580" s="2"/>
    </row>
    <row r="581" spans="3:3" x14ac:dyDescent="0.2">
      <c r="C581" s="2"/>
    </row>
    <row r="582" spans="3:3" x14ac:dyDescent="0.2">
      <c r="C582" s="2"/>
    </row>
    <row r="583" spans="3:3" x14ac:dyDescent="0.2">
      <c r="C583" s="2"/>
    </row>
    <row r="584" spans="3:3" x14ac:dyDescent="0.2">
      <c r="C584" s="2"/>
    </row>
    <row r="585" spans="3:3" x14ac:dyDescent="0.2">
      <c r="C585" s="2"/>
    </row>
    <row r="586" spans="3:3" x14ac:dyDescent="0.2">
      <c r="C586" s="2"/>
    </row>
    <row r="587" spans="3:3" x14ac:dyDescent="0.2">
      <c r="C587" s="2"/>
    </row>
    <row r="588" spans="3:3" x14ac:dyDescent="0.2">
      <c r="C588" s="2"/>
    </row>
    <row r="589" spans="3:3" x14ac:dyDescent="0.2">
      <c r="C589" s="2"/>
    </row>
    <row r="590" spans="3:3" x14ac:dyDescent="0.2">
      <c r="C590" s="2"/>
    </row>
    <row r="591" spans="3:3" x14ac:dyDescent="0.2">
      <c r="C591" s="2"/>
    </row>
    <row r="592" spans="3:3" x14ac:dyDescent="0.2">
      <c r="C592" s="2"/>
    </row>
    <row r="593" spans="3:3" x14ac:dyDescent="0.2">
      <c r="C593" s="2"/>
    </row>
    <row r="594" spans="3:3" x14ac:dyDescent="0.2">
      <c r="C594" s="2"/>
    </row>
    <row r="595" spans="3:3" x14ac:dyDescent="0.2">
      <c r="C595" s="2"/>
    </row>
    <row r="596" spans="3:3" x14ac:dyDescent="0.2">
      <c r="C596" s="2"/>
    </row>
    <row r="597" spans="3:3" x14ac:dyDescent="0.2">
      <c r="C597" s="2"/>
    </row>
    <row r="598" spans="3:3" x14ac:dyDescent="0.2">
      <c r="C598" s="2"/>
    </row>
    <row r="599" spans="3:3" x14ac:dyDescent="0.2">
      <c r="C599" s="2"/>
    </row>
    <row r="600" spans="3:3" x14ac:dyDescent="0.2">
      <c r="C600" s="2"/>
    </row>
    <row r="601" spans="3:3" x14ac:dyDescent="0.2">
      <c r="C601" s="2"/>
    </row>
    <row r="602" spans="3:3" x14ac:dyDescent="0.2">
      <c r="C602" s="2"/>
    </row>
    <row r="603" spans="3:3" x14ac:dyDescent="0.2">
      <c r="C603" s="2"/>
    </row>
    <row r="604" spans="3:3" x14ac:dyDescent="0.2">
      <c r="C604" s="2"/>
    </row>
    <row r="605" spans="3:3" x14ac:dyDescent="0.2">
      <c r="C605" s="2"/>
    </row>
    <row r="606" spans="3:3" x14ac:dyDescent="0.2">
      <c r="C606" s="2"/>
    </row>
    <row r="607" spans="3:3" x14ac:dyDescent="0.2">
      <c r="C607" s="2"/>
    </row>
    <row r="608" spans="3:3" x14ac:dyDescent="0.2">
      <c r="C608" s="2"/>
    </row>
    <row r="609" spans="3:3" x14ac:dyDescent="0.2">
      <c r="C609" s="2"/>
    </row>
    <row r="610" spans="3:3" x14ac:dyDescent="0.2">
      <c r="C610" s="2"/>
    </row>
    <row r="611" spans="3:3" x14ac:dyDescent="0.2">
      <c r="C611" s="2"/>
    </row>
    <row r="612" spans="3:3" x14ac:dyDescent="0.2">
      <c r="C612" s="2"/>
    </row>
    <row r="613" spans="3:3" x14ac:dyDescent="0.2">
      <c r="C613" s="2"/>
    </row>
    <row r="614" spans="3:3" x14ac:dyDescent="0.2">
      <c r="C614" s="2"/>
    </row>
    <row r="615" spans="3:3" x14ac:dyDescent="0.2">
      <c r="C615" s="2"/>
    </row>
    <row r="616" spans="3:3" x14ac:dyDescent="0.2">
      <c r="C616" s="2"/>
    </row>
    <row r="617" spans="3:3" x14ac:dyDescent="0.2">
      <c r="C617" s="2"/>
    </row>
    <row r="618" spans="3:3" x14ac:dyDescent="0.2">
      <c r="C618" s="2"/>
    </row>
    <row r="619" spans="3:3" x14ac:dyDescent="0.2">
      <c r="C619" s="2"/>
    </row>
    <row r="620" spans="3:3" x14ac:dyDescent="0.2">
      <c r="C620" s="2"/>
    </row>
    <row r="621" spans="3:3" x14ac:dyDescent="0.2">
      <c r="C621" s="2"/>
    </row>
    <row r="622" spans="3:3" x14ac:dyDescent="0.2">
      <c r="C622" s="2"/>
    </row>
    <row r="623" spans="3:3" x14ac:dyDescent="0.2">
      <c r="C623" s="2"/>
    </row>
    <row r="624" spans="3:3" x14ac:dyDescent="0.2">
      <c r="C624" s="2"/>
    </row>
    <row r="625" spans="3:3" x14ac:dyDescent="0.2">
      <c r="C625" s="2"/>
    </row>
    <row r="626" spans="3:3" x14ac:dyDescent="0.2">
      <c r="C626" s="2"/>
    </row>
    <row r="627" spans="3:3" x14ac:dyDescent="0.2">
      <c r="C627" s="2"/>
    </row>
    <row r="628" spans="3:3" x14ac:dyDescent="0.2">
      <c r="C628" s="2"/>
    </row>
    <row r="629" spans="3:3" x14ac:dyDescent="0.2">
      <c r="C629" s="2"/>
    </row>
    <row r="630" spans="3:3" x14ac:dyDescent="0.2">
      <c r="C630" s="2"/>
    </row>
    <row r="631" spans="3:3" x14ac:dyDescent="0.2">
      <c r="C631" s="2"/>
    </row>
    <row r="632" spans="3:3" x14ac:dyDescent="0.2">
      <c r="C632" s="2"/>
    </row>
    <row r="633" spans="3:3" x14ac:dyDescent="0.2">
      <c r="C633" s="2"/>
    </row>
    <row r="634" spans="3:3" x14ac:dyDescent="0.2">
      <c r="C634" s="2"/>
    </row>
    <row r="635" spans="3:3" x14ac:dyDescent="0.2">
      <c r="C635" s="2"/>
    </row>
    <row r="636" spans="3:3" x14ac:dyDescent="0.2">
      <c r="C636" s="2"/>
    </row>
    <row r="637" spans="3:3" x14ac:dyDescent="0.2">
      <c r="C637" s="2"/>
    </row>
    <row r="638" spans="3:3" x14ac:dyDescent="0.2">
      <c r="C638" s="2"/>
    </row>
    <row r="639" spans="3:3" x14ac:dyDescent="0.2">
      <c r="C639" s="2"/>
    </row>
    <row r="640" spans="3:3" x14ac:dyDescent="0.2">
      <c r="C640" s="2"/>
    </row>
    <row r="641" spans="3:3" x14ac:dyDescent="0.2">
      <c r="C641" s="2"/>
    </row>
    <row r="642" spans="3:3" x14ac:dyDescent="0.2">
      <c r="C642" s="2"/>
    </row>
    <row r="643" spans="3:3" x14ac:dyDescent="0.2">
      <c r="C643" s="2"/>
    </row>
    <row r="644" spans="3:3" x14ac:dyDescent="0.2">
      <c r="C644" s="2"/>
    </row>
    <row r="645" spans="3:3" x14ac:dyDescent="0.2">
      <c r="C645" s="2"/>
    </row>
    <row r="646" spans="3:3" x14ac:dyDescent="0.2">
      <c r="C646" s="2"/>
    </row>
    <row r="647" spans="3:3" x14ac:dyDescent="0.2">
      <c r="C647" s="2"/>
    </row>
    <row r="648" spans="3:3" x14ac:dyDescent="0.2">
      <c r="C648" s="2"/>
    </row>
    <row r="649" spans="3:3" x14ac:dyDescent="0.2">
      <c r="C649" s="2"/>
    </row>
    <row r="650" spans="3:3" x14ac:dyDescent="0.2">
      <c r="C650" s="2"/>
    </row>
    <row r="651" spans="3:3" x14ac:dyDescent="0.2">
      <c r="C651" s="2"/>
    </row>
    <row r="652" spans="3:3" x14ac:dyDescent="0.2">
      <c r="C652" s="2"/>
    </row>
    <row r="653" spans="3:3" x14ac:dyDescent="0.2">
      <c r="C653" s="2"/>
    </row>
    <row r="654" spans="3:3" x14ac:dyDescent="0.2">
      <c r="C654" s="2"/>
    </row>
    <row r="655" spans="3:3" x14ac:dyDescent="0.2">
      <c r="C655" s="2"/>
    </row>
    <row r="656" spans="3:3" x14ac:dyDescent="0.2">
      <c r="C656" s="2"/>
    </row>
    <row r="657" spans="3:3" x14ac:dyDescent="0.2">
      <c r="C657" s="2"/>
    </row>
    <row r="658" spans="3:3" x14ac:dyDescent="0.2">
      <c r="C658" s="2"/>
    </row>
    <row r="659" spans="3:3" x14ac:dyDescent="0.2">
      <c r="C659" s="2"/>
    </row>
    <row r="660" spans="3:3" x14ac:dyDescent="0.2">
      <c r="C660" s="2"/>
    </row>
    <row r="661" spans="3:3" x14ac:dyDescent="0.2">
      <c r="C661" s="2"/>
    </row>
    <row r="662" spans="3:3" x14ac:dyDescent="0.2">
      <c r="C662" s="2"/>
    </row>
    <row r="663" spans="3:3" x14ac:dyDescent="0.2">
      <c r="C663" s="2"/>
    </row>
    <row r="664" spans="3:3" x14ac:dyDescent="0.2">
      <c r="C664" s="2"/>
    </row>
    <row r="665" spans="3:3" x14ac:dyDescent="0.2">
      <c r="C665" s="2"/>
    </row>
    <row r="666" spans="3:3" x14ac:dyDescent="0.2">
      <c r="C666" s="2"/>
    </row>
    <row r="667" spans="3:3" x14ac:dyDescent="0.2">
      <c r="C667" s="2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2"/>
    </row>
    <row r="673" spans="3:3" x14ac:dyDescent="0.2">
      <c r="C673" s="2"/>
    </row>
    <row r="674" spans="3:3" x14ac:dyDescent="0.2">
      <c r="C674" s="2"/>
    </row>
    <row r="675" spans="3:3" x14ac:dyDescent="0.2">
      <c r="C675" s="2"/>
    </row>
    <row r="676" spans="3:3" x14ac:dyDescent="0.2">
      <c r="C676" s="2"/>
    </row>
    <row r="677" spans="3:3" x14ac:dyDescent="0.2">
      <c r="C677" s="2"/>
    </row>
    <row r="678" spans="3:3" x14ac:dyDescent="0.2">
      <c r="C678" s="2"/>
    </row>
    <row r="679" spans="3:3" x14ac:dyDescent="0.2">
      <c r="C679" s="2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2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2"/>
    </row>
    <row r="696" spans="3:3" x14ac:dyDescent="0.2">
      <c r="C696" s="2"/>
    </row>
    <row r="697" spans="3:3" x14ac:dyDescent="0.2">
      <c r="C697" s="2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2"/>
    </row>
    <row r="702" spans="3:3" x14ac:dyDescent="0.2">
      <c r="C702" s="2"/>
    </row>
    <row r="703" spans="3:3" x14ac:dyDescent="0.2">
      <c r="C703" s="2"/>
    </row>
    <row r="704" spans="3:3" x14ac:dyDescent="0.2">
      <c r="C704" s="2"/>
    </row>
    <row r="705" spans="3:3" x14ac:dyDescent="0.2">
      <c r="C705" s="2"/>
    </row>
    <row r="706" spans="3:3" x14ac:dyDescent="0.2">
      <c r="C706" s="2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2"/>
    </row>
    <row r="711" spans="3:3" x14ac:dyDescent="0.2">
      <c r="C711" s="2"/>
    </row>
    <row r="712" spans="3:3" x14ac:dyDescent="0.2">
      <c r="C712" s="2"/>
    </row>
    <row r="713" spans="3:3" x14ac:dyDescent="0.2">
      <c r="C713" s="2"/>
    </row>
    <row r="714" spans="3:3" x14ac:dyDescent="0.2">
      <c r="C714" s="2"/>
    </row>
    <row r="715" spans="3:3" x14ac:dyDescent="0.2">
      <c r="C715" s="2"/>
    </row>
    <row r="716" spans="3:3" x14ac:dyDescent="0.2">
      <c r="C716" s="2"/>
    </row>
    <row r="717" spans="3:3" x14ac:dyDescent="0.2">
      <c r="C717" s="2"/>
    </row>
    <row r="718" spans="3:3" x14ac:dyDescent="0.2">
      <c r="C718" s="2"/>
    </row>
    <row r="719" spans="3:3" x14ac:dyDescent="0.2">
      <c r="C719" s="2"/>
    </row>
    <row r="720" spans="3:3" x14ac:dyDescent="0.2">
      <c r="C720" s="2"/>
    </row>
    <row r="721" spans="3:3" x14ac:dyDescent="0.2">
      <c r="C721" s="2"/>
    </row>
    <row r="722" spans="3:3" x14ac:dyDescent="0.2">
      <c r="C722" s="2"/>
    </row>
    <row r="723" spans="3:3" x14ac:dyDescent="0.2">
      <c r="C723" s="2"/>
    </row>
    <row r="724" spans="3:3" x14ac:dyDescent="0.2">
      <c r="C724" s="2"/>
    </row>
    <row r="725" spans="3:3" x14ac:dyDescent="0.2">
      <c r="C725" s="2"/>
    </row>
    <row r="726" spans="3:3" x14ac:dyDescent="0.2">
      <c r="C726" s="2"/>
    </row>
    <row r="727" spans="3:3" x14ac:dyDescent="0.2">
      <c r="C727" s="2"/>
    </row>
    <row r="728" spans="3:3" x14ac:dyDescent="0.2">
      <c r="C728" s="2"/>
    </row>
    <row r="729" spans="3:3" x14ac:dyDescent="0.2">
      <c r="C729" s="2"/>
    </row>
    <row r="730" spans="3:3" x14ac:dyDescent="0.2">
      <c r="C730" s="2"/>
    </row>
    <row r="731" spans="3:3" x14ac:dyDescent="0.2">
      <c r="C731" s="2"/>
    </row>
    <row r="732" spans="3:3" x14ac:dyDescent="0.2">
      <c r="C732" s="2"/>
    </row>
    <row r="733" spans="3:3" x14ac:dyDescent="0.2">
      <c r="C733" s="2"/>
    </row>
    <row r="734" spans="3:3" x14ac:dyDescent="0.2">
      <c r="C734" s="2"/>
    </row>
    <row r="735" spans="3:3" x14ac:dyDescent="0.2">
      <c r="C735" s="2"/>
    </row>
    <row r="736" spans="3:3" x14ac:dyDescent="0.2">
      <c r="C736" s="2"/>
    </row>
    <row r="737" spans="3:3" x14ac:dyDescent="0.2">
      <c r="C737" s="2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2"/>
    </row>
    <row r="745" spans="3:3" x14ac:dyDescent="0.2">
      <c r="C745" s="2"/>
    </row>
    <row r="746" spans="3:3" x14ac:dyDescent="0.2">
      <c r="C746" s="2"/>
    </row>
    <row r="747" spans="3:3" x14ac:dyDescent="0.2">
      <c r="C747" s="2"/>
    </row>
    <row r="748" spans="3:3" x14ac:dyDescent="0.2">
      <c r="C748" s="2"/>
    </row>
    <row r="749" spans="3:3" x14ac:dyDescent="0.2">
      <c r="C749" s="2"/>
    </row>
    <row r="750" spans="3:3" x14ac:dyDescent="0.2">
      <c r="C750" s="2"/>
    </row>
    <row r="751" spans="3:3" x14ac:dyDescent="0.2">
      <c r="C751" s="2"/>
    </row>
    <row r="752" spans="3:3" x14ac:dyDescent="0.2">
      <c r="C752" s="2"/>
    </row>
    <row r="753" spans="3:3" x14ac:dyDescent="0.2">
      <c r="C753" s="2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2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2"/>
    </row>
    <row r="768" spans="3:3" x14ac:dyDescent="0.2">
      <c r="C768" s="2"/>
    </row>
    <row r="769" spans="3:3" x14ac:dyDescent="0.2">
      <c r="C769" s="2"/>
    </row>
    <row r="770" spans="3:3" x14ac:dyDescent="0.2">
      <c r="C770" s="2"/>
    </row>
    <row r="771" spans="3:3" x14ac:dyDescent="0.2">
      <c r="C771" s="2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2"/>
    </row>
    <row r="780" spans="3:3" x14ac:dyDescent="0.2">
      <c r="C780" s="2"/>
    </row>
    <row r="781" spans="3:3" x14ac:dyDescent="0.2">
      <c r="C781" s="2"/>
    </row>
    <row r="782" spans="3:3" x14ac:dyDescent="0.2">
      <c r="C782" s="2"/>
    </row>
    <row r="783" spans="3:3" x14ac:dyDescent="0.2">
      <c r="C783" s="2"/>
    </row>
    <row r="784" spans="3:3" x14ac:dyDescent="0.2">
      <c r="C784" s="2"/>
    </row>
    <row r="785" spans="3:3" x14ac:dyDescent="0.2">
      <c r="C785" s="2"/>
    </row>
    <row r="786" spans="3:3" x14ac:dyDescent="0.2">
      <c r="C786" s="2"/>
    </row>
    <row r="787" spans="3:3" x14ac:dyDescent="0.2">
      <c r="C787" s="2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2"/>
    </row>
    <row r="793" spans="3:3" x14ac:dyDescent="0.2">
      <c r="C793" s="2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  <row r="828" spans="3:3" x14ac:dyDescent="0.2">
      <c r="C828" s="2"/>
    </row>
    <row r="829" spans="3:3" x14ac:dyDescent="0.2">
      <c r="C829" s="2"/>
    </row>
    <row r="830" spans="3:3" x14ac:dyDescent="0.2">
      <c r="C830" s="2"/>
    </row>
    <row r="831" spans="3:3" x14ac:dyDescent="0.2">
      <c r="C831" s="2"/>
    </row>
    <row r="832" spans="3:3" x14ac:dyDescent="0.2">
      <c r="C832" s="2"/>
    </row>
    <row r="833" spans="3:3" x14ac:dyDescent="0.2">
      <c r="C833" s="2"/>
    </row>
    <row r="834" spans="3:3" x14ac:dyDescent="0.2">
      <c r="C834" s="2"/>
    </row>
    <row r="835" spans="3:3" x14ac:dyDescent="0.2">
      <c r="C835" s="2"/>
    </row>
    <row r="836" spans="3:3" x14ac:dyDescent="0.2">
      <c r="C836" s="2"/>
    </row>
    <row r="837" spans="3:3" x14ac:dyDescent="0.2">
      <c r="C837" s="2"/>
    </row>
    <row r="838" spans="3:3" x14ac:dyDescent="0.2">
      <c r="C838" s="2"/>
    </row>
    <row r="839" spans="3:3" x14ac:dyDescent="0.2">
      <c r="C839" s="2"/>
    </row>
    <row r="840" spans="3:3" x14ac:dyDescent="0.2">
      <c r="C840" s="2"/>
    </row>
    <row r="841" spans="3:3" x14ac:dyDescent="0.2">
      <c r="C841" s="2"/>
    </row>
    <row r="842" spans="3:3" x14ac:dyDescent="0.2">
      <c r="C842" s="2"/>
    </row>
    <row r="843" spans="3:3" x14ac:dyDescent="0.2">
      <c r="C843" s="2"/>
    </row>
    <row r="844" spans="3:3" x14ac:dyDescent="0.2">
      <c r="C844" s="2"/>
    </row>
    <row r="845" spans="3:3" x14ac:dyDescent="0.2">
      <c r="C845" s="2"/>
    </row>
    <row r="846" spans="3:3" x14ac:dyDescent="0.2">
      <c r="C846" s="2"/>
    </row>
    <row r="847" spans="3:3" x14ac:dyDescent="0.2">
      <c r="C847" s="2"/>
    </row>
    <row r="848" spans="3:3" x14ac:dyDescent="0.2">
      <c r="C848" s="2"/>
    </row>
    <row r="849" spans="3:3" x14ac:dyDescent="0.2">
      <c r="C849" s="2"/>
    </row>
    <row r="850" spans="3:3" x14ac:dyDescent="0.2">
      <c r="C850" s="2"/>
    </row>
    <row r="851" spans="3:3" x14ac:dyDescent="0.2">
      <c r="C851" s="2"/>
    </row>
    <row r="852" spans="3:3" x14ac:dyDescent="0.2">
      <c r="C852" s="2"/>
    </row>
    <row r="853" spans="3:3" x14ac:dyDescent="0.2">
      <c r="C853" s="2"/>
    </row>
    <row r="854" spans="3:3" x14ac:dyDescent="0.2">
      <c r="C854" s="2"/>
    </row>
    <row r="855" spans="3:3" x14ac:dyDescent="0.2">
      <c r="C855" s="2"/>
    </row>
    <row r="856" spans="3:3" x14ac:dyDescent="0.2">
      <c r="C856" s="2"/>
    </row>
    <row r="857" spans="3:3" x14ac:dyDescent="0.2">
      <c r="C857" s="2"/>
    </row>
    <row r="858" spans="3:3" x14ac:dyDescent="0.2">
      <c r="C858" s="2"/>
    </row>
    <row r="859" spans="3:3" x14ac:dyDescent="0.2">
      <c r="C859" s="2"/>
    </row>
    <row r="860" spans="3:3" x14ac:dyDescent="0.2">
      <c r="C860" s="2"/>
    </row>
    <row r="861" spans="3:3" x14ac:dyDescent="0.2">
      <c r="C861" s="2"/>
    </row>
    <row r="862" spans="3:3" x14ac:dyDescent="0.2">
      <c r="C862" s="2"/>
    </row>
    <row r="863" spans="3:3" x14ac:dyDescent="0.2">
      <c r="C863" s="2"/>
    </row>
    <row r="864" spans="3:3" x14ac:dyDescent="0.2">
      <c r="C864" s="2"/>
    </row>
    <row r="865" spans="3:3" x14ac:dyDescent="0.2">
      <c r="C865" s="2"/>
    </row>
    <row r="866" spans="3:3" x14ac:dyDescent="0.2">
      <c r="C866" s="2"/>
    </row>
    <row r="867" spans="3:3" x14ac:dyDescent="0.2">
      <c r="C867" s="2"/>
    </row>
    <row r="868" spans="3:3" x14ac:dyDescent="0.2">
      <c r="C868" s="2"/>
    </row>
    <row r="869" spans="3:3" x14ac:dyDescent="0.2">
      <c r="C869" s="2"/>
    </row>
    <row r="870" spans="3:3" x14ac:dyDescent="0.2">
      <c r="C870" s="2"/>
    </row>
    <row r="871" spans="3:3" x14ac:dyDescent="0.2">
      <c r="C871" s="2"/>
    </row>
    <row r="872" spans="3:3" x14ac:dyDescent="0.2">
      <c r="C872" s="2"/>
    </row>
    <row r="873" spans="3:3" x14ac:dyDescent="0.2">
      <c r="C873" s="2"/>
    </row>
    <row r="874" spans="3:3" x14ac:dyDescent="0.2">
      <c r="C874" s="2"/>
    </row>
    <row r="875" spans="3:3" x14ac:dyDescent="0.2">
      <c r="C875" s="2"/>
    </row>
    <row r="876" spans="3:3" x14ac:dyDescent="0.2">
      <c r="C876" s="2"/>
    </row>
    <row r="877" spans="3:3" x14ac:dyDescent="0.2">
      <c r="C877" s="2"/>
    </row>
    <row r="878" spans="3:3" x14ac:dyDescent="0.2">
      <c r="C878" s="2"/>
    </row>
    <row r="879" spans="3:3" x14ac:dyDescent="0.2">
      <c r="C879" s="2"/>
    </row>
    <row r="880" spans="3:3" x14ac:dyDescent="0.2">
      <c r="C880" s="2"/>
    </row>
    <row r="881" spans="3:3" x14ac:dyDescent="0.2">
      <c r="C881" s="2"/>
    </row>
    <row r="882" spans="3:3" x14ac:dyDescent="0.2">
      <c r="C882" s="2"/>
    </row>
    <row r="883" spans="3:3" x14ac:dyDescent="0.2">
      <c r="C883" s="2"/>
    </row>
    <row r="884" spans="3:3" x14ac:dyDescent="0.2">
      <c r="C884" s="2"/>
    </row>
    <row r="885" spans="3:3" x14ac:dyDescent="0.2">
      <c r="C885" s="2"/>
    </row>
    <row r="886" spans="3:3" x14ac:dyDescent="0.2">
      <c r="C886" s="2"/>
    </row>
    <row r="887" spans="3:3" x14ac:dyDescent="0.2">
      <c r="C887" s="2"/>
    </row>
    <row r="888" spans="3:3" x14ac:dyDescent="0.2">
      <c r="C888" s="2"/>
    </row>
    <row r="889" spans="3:3" x14ac:dyDescent="0.2">
      <c r="C889" s="2"/>
    </row>
    <row r="890" spans="3:3" x14ac:dyDescent="0.2">
      <c r="C890" s="2"/>
    </row>
    <row r="891" spans="3:3" x14ac:dyDescent="0.2">
      <c r="C891" s="2"/>
    </row>
    <row r="892" spans="3:3" x14ac:dyDescent="0.2">
      <c r="C892" s="2"/>
    </row>
    <row r="893" spans="3:3" x14ac:dyDescent="0.2">
      <c r="C893" s="2"/>
    </row>
    <row r="894" spans="3:3" x14ac:dyDescent="0.2">
      <c r="C894" s="2"/>
    </row>
    <row r="895" spans="3:3" x14ac:dyDescent="0.2">
      <c r="C895" s="2"/>
    </row>
    <row r="896" spans="3:3" x14ac:dyDescent="0.2">
      <c r="C896" s="2"/>
    </row>
    <row r="897" spans="3:3" x14ac:dyDescent="0.2">
      <c r="C897" s="2"/>
    </row>
    <row r="898" spans="3:3" x14ac:dyDescent="0.2">
      <c r="C898" s="2"/>
    </row>
    <row r="899" spans="3:3" x14ac:dyDescent="0.2">
      <c r="C899" s="2"/>
    </row>
    <row r="900" spans="3:3" x14ac:dyDescent="0.2">
      <c r="C900" s="2"/>
    </row>
    <row r="901" spans="3:3" x14ac:dyDescent="0.2">
      <c r="C901" s="2"/>
    </row>
    <row r="902" spans="3:3" x14ac:dyDescent="0.2">
      <c r="C902" s="2"/>
    </row>
    <row r="903" spans="3:3" x14ac:dyDescent="0.2">
      <c r="C903" s="2"/>
    </row>
    <row r="904" spans="3:3" x14ac:dyDescent="0.2">
      <c r="C904" s="2"/>
    </row>
    <row r="905" spans="3:3" x14ac:dyDescent="0.2">
      <c r="C905" s="2"/>
    </row>
    <row r="906" spans="3:3" x14ac:dyDescent="0.2">
      <c r="C906" s="2"/>
    </row>
    <row r="907" spans="3:3" x14ac:dyDescent="0.2">
      <c r="C907" s="2"/>
    </row>
    <row r="908" spans="3:3" x14ac:dyDescent="0.2">
      <c r="C908" s="2"/>
    </row>
  </sheetData>
  <mergeCells count="8">
    <mergeCell ref="A1:E1"/>
    <mergeCell ref="A2:E2"/>
    <mergeCell ref="G105:G107"/>
    <mergeCell ref="A4:A5"/>
    <mergeCell ref="B4:B5"/>
    <mergeCell ref="C4:C5"/>
    <mergeCell ref="D4:D5"/>
    <mergeCell ref="E4:E5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2018-09-16T22:12:50Z</cp:lastPrinted>
  <dcterms:created xsi:type="dcterms:W3CDTF">1997-02-26T13:46:56Z</dcterms:created>
  <dcterms:modified xsi:type="dcterms:W3CDTF">2019-09-23T11:13:42Z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