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 wpięcia\Przetarg\"/>
    </mc:Choice>
  </mc:AlternateContent>
  <bookViews>
    <workbookView xWindow="-90" yWindow="-60" windowWidth="10245" windowHeight="8505" xr2:uid="{00000000-000D-0000-FFFF-FFFF00000000}"/>
  </bookViews>
  <sheets>
    <sheet name="Przedmiar" sheetId="16" r:id="rId1"/>
  </sheets>
  <definedNames>
    <definedName name="_xlnm.Print_Area" localSheetId="0">Przedmiar!$A$1:$E$90</definedName>
    <definedName name="_xlnm.Print_Titles" localSheetId="0">Przedmiar!$7:$7</definedName>
  </definedNames>
  <calcPr calcId="171027"/>
  <fileRecoveryPr autoRecover="0"/>
</workbook>
</file>

<file path=xl/calcChain.xml><?xml version="1.0" encoding="utf-8"?>
<calcChain xmlns="http://schemas.openxmlformats.org/spreadsheetml/2006/main">
  <c r="E93" i="16" l="1"/>
  <c r="E62" i="16"/>
  <c r="E60" i="16"/>
  <c r="E59" i="16"/>
  <c r="E56" i="16"/>
  <c r="E53" i="16"/>
  <c r="E52" i="16"/>
  <c r="E50" i="16"/>
  <c r="E48" i="16"/>
  <c r="E45" i="16"/>
  <c r="E43" i="16"/>
  <c r="E42" i="16"/>
  <c r="E39" i="16"/>
  <c r="E37" i="16"/>
  <c r="E34" i="16"/>
  <c r="E26" i="16"/>
  <c r="E25" i="16"/>
  <c r="E21" i="16"/>
  <c r="E20" i="16"/>
  <c r="E19" i="16"/>
  <c r="E17" i="16"/>
  <c r="E10" i="16"/>
</calcChain>
</file>

<file path=xl/sharedStrings.xml><?xml version="1.0" encoding="utf-8"?>
<sst xmlns="http://schemas.openxmlformats.org/spreadsheetml/2006/main" count="210" uniqueCount="146">
  <si>
    <t>Opis robót</t>
  </si>
  <si>
    <t>D-04.00.00</t>
  </si>
  <si>
    <t>PODBUDOWY</t>
  </si>
  <si>
    <t>D-04.04.02</t>
  </si>
  <si>
    <t>D-05.00.00</t>
  </si>
  <si>
    <t>NAWIERZCHNIE</t>
  </si>
  <si>
    <t>Numer Specyfikacji</t>
  </si>
  <si>
    <t>Jedn.</t>
  </si>
  <si>
    <t>1.1</t>
  </si>
  <si>
    <t>2.1</t>
  </si>
  <si>
    <t>4.1</t>
  </si>
  <si>
    <t>5.1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</si>
  <si>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</si>
  <si>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</si>
  <si>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</si>
  <si>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</si>
  <si>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</si>
  <si>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</si>
  <si>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</si>
  <si>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D-06.03.01</t>
  </si>
  <si>
    <t>Ścinanie i uzupełnianie poboczy</t>
  </si>
  <si>
    <t xml:space="preserve">Ścinanie zawyżonego pobocza wraz z obróbką przy pniach drzew - średnia grubość ścinania 10 cm                                                                                                                                 </t>
  </si>
  <si>
    <t>Poszcz.</t>
  </si>
  <si>
    <t xml:space="preserve">D-04.01.01             </t>
  </si>
  <si>
    <t>Koryto wraz z profilowaniem i zagęszczaniem podłoża</t>
  </si>
  <si>
    <t>6.1</t>
  </si>
  <si>
    <t>m</t>
  </si>
  <si>
    <t>D-05.03.23a</t>
  </si>
  <si>
    <t>Nawierzchnia z betonowej kostki brukowej dla dróg i ulic lokalnych oraz placów i chodników</t>
  </si>
  <si>
    <t>7.1</t>
  </si>
  <si>
    <t>D-08.00.00</t>
  </si>
  <si>
    <t>ELEMENTY ULIC</t>
  </si>
  <si>
    <t>D-08.03.01</t>
  </si>
  <si>
    <t>Betonowe obrzeża chodnikowe</t>
  </si>
  <si>
    <t>8.1</t>
  </si>
  <si>
    <t xml:space="preserve">Ustawienie obrzeży betonowych o wymiarach 30x8 cm na podsypce piaskowej, spoiny wypełnione piaskiem </t>
  </si>
  <si>
    <t>9.1</t>
  </si>
  <si>
    <t>D-03.00.00</t>
  </si>
  <si>
    <t>ODWODNIENIE KORPUSU DROGOWEGO</t>
  </si>
  <si>
    <r>
      <t>m</t>
    </r>
    <r>
      <rPr>
        <vertAlign val="superscript"/>
        <sz val="9"/>
        <rFont val="Arial CE"/>
        <charset val="238"/>
      </rPr>
      <t>3</t>
    </r>
  </si>
  <si>
    <t>10.1</t>
  </si>
  <si>
    <t>11.1</t>
  </si>
  <si>
    <t>D-01.00.00</t>
  </si>
  <si>
    <t>ROBOTY PRZYGOTOWAWCZE</t>
  </si>
  <si>
    <t>Rozbiórka elementów dróg, ogrodzeń i przepustów</t>
  </si>
  <si>
    <t>D-03.01.03a</t>
  </si>
  <si>
    <t>12.1</t>
  </si>
  <si>
    <t>km</t>
  </si>
  <si>
    <t>D-01.02.01</t>
  </si>
  <si>
    <t>Usunięcie drzew i krzaków</t>
  </si>
  <si>
    <t>2.2</t>
  </si>
  <si>
    <t>2.3</t>
  </si>
  <si>
    <t>Mechaniczne rozebranie nawierzchni z mieszanek mineralno-bitumicznych o gr. 4cm</t>
  </si>
  <si>
    <t xml:space="preserve">Rozbiórka przepustów rurowych - rury betonowe o świetle 40 cm pod zjazdami wraz z rozbiórką warstw konstrukcyjnych nawierzchni i wywiezieniem materiałów rozbiórkowych na odległość do 5 km  </t>
  </si>
  <si>
    <t>D-02.00.00</t>
  </si>
  <si>
    <t>ROBOTY ZIEMNE</t>
  </si>
  <si>
    <t>D-02.01.01</t>
  </si>
  <si>
    <t>Wykonanie wykopów w gruntach nieskalistych</t>
  </si>
  <si>
    <t>Przepusty z rur polietylenowych HDPE spiralnie karbowanych</t>
  </si>
  <si>
    <t>D-06.04.01</t>
  </si>
  <si>
    <t>Rowy</t>
  </si>
  <si>
    <t>6.2</t>
  </si>
  <si>
    <t>Podbudowa z kruszywa stabilizowanego mechanicznie</t>
  </si>
  <si>
    <t>6.3</t>
  </si>
  <si>
    <t>D-04.08.05</t>
  </si>
  <si>
    <t>Wyrównanie podbudowy kruszywem łamanym stabilizowanym mechanicznie</t>
  </si>
  <si>
    <t>7.2</t>
  </si>
  <si>
    <t>Mechaniczne oczyszczenie istniejącej nawierzchni (jezdnia i zjazdy)</t>
  </si>
  <si>
    <t>Skropienie emulsją asfaltową nawierzchni bitumicznej (jezdnia i zjazdy)</t>
  </si>
  <si>
    <t>7.3</t>
  </si>
  <si>
    <t>Wykonanie warstwy ścieralnej z mieszanki mineralno - asfaltowej (beton asfaltowy AC 8 S) o grubości po zagęszczeniu 4 cm - kategoria ruchu KR3 (jezdnia i zjazdy)</t>
  </si>
  <si>
    <t>9.2</t>
  </si>
  <si>
    <t>10.2</t>
  </si>
  <si>
    <t>Ustawianie krawężników wtopionych o wymiarach 12x25 cm, na podsypce cementowo - piaskowej z wykonanie ławy betonowej zwykłej</t>
  </si>
  <si>
    <t>Ustawianie krawężników wystających o wymiarach 15x30 cm, na podsypce cementowo - piaskowej z wykonanie ławy betonowej z oporem</t>
  </si>
  <si>
    <t>Wykonanie nawierzchni zatok autobusowych z kostki brukowej betonowej o grubości 8 cm na podsypce cem- piaskowej, spoiny wypełnione piaskiem</t>
  </si>
  <si>
    <t>D-07.00.00</t>
  </si>
  <si>
    <t>URZADZENIA BEZPIECZEŃSTWA RUCHU</t>
  </si>
  <si>
    <t>D-07.06.02</t>
  </si>
  <si>
    <t>Urządzenia bezpieczeństwa ruchu, bariery typu olsztyńskiego</t>
  </si>
  <si>
    <t xml:space="preserve">Usunięcie zakrzaczeń z pasa drogowego </t>
  </si>
  <si>
    <t>Odnowa i oczyszczenie rowów przydrożnych z namułu o grub. do 50 cm z wyprofilowaniem skarp rowu</t>
  </si>
  <si>
    <t>Urządzenia zabezpieczające ruch pieszych</t>
  </si>
  <si>
    <t>Odtworzenie trasy i punktów wysokościowych przy liniowych robotach ziemnych - trasa w terenie równinnym wraz z wykonaniem mapy powykonawczej</t>
  </si>
  <si>
    <t>Mechaniczne wykonanie warstwy odsączającej pod zatoki autobusowe o grubości po zagęszczeniu 25 cm</t>
  </si>
  <si>
    <t>Wykonanie nawierzchni zjazdów z kostki brukowej betonowej o grubości 8 cm na podsypce cem- piaskowej, spoiny wypełnione piaskiem</t>
  </si>
  <si>
    <t>D-07.01.01</t>
  </si>
  <si>
    <t>Oznakowanie poziome</t>
  </si>
  <si>
    <t>Wykonanie nawierzchni chodników i peronów z kostki brukowej betonowej o grubości 8 cm na podsypce cem- piaskowej, spoiny wypełnione piaskiem</t>
  </si>
  <si>
    <t>Mechaniczne wykonanie koryta pod chodnik i perony w gruncie kat. I-IV głębokości 27 cm</t>
  </si>
  <si>
    <t xml:space="preserve">D-01.01.01a             </t>
  </si>
  <si>
    <t>D-06.03.01a</t>
  </si>
  <si>
    <t>Wykonanie oznakowania poziomego grubowarstwowego chemoutwardzalnego strukturalnego wg. projektu organizacji ruchu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</si>
  <si>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</si>
  <si>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</si>
  <si>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</si>
  <si>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</si>
  <si>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</si>
  <si>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12.3</t>
  </si>
  <si>
    <t xml:space="preserve">Podbudowa z mieszanki kruszywa łamanego stabilizowanego mechanicznie o grubości po zagęszczeniu 20 cm - zjazdy bitumiczne   </t>
  </si>
  <si>
    <t>Wykonanie koryta na zjazdach bitumicznych o głębokości 28 cm z transportem urobku samochodami samowyładowczymi na odległość do 5 km</t>
  </si>
  <si>
    <t>Montaż rur osłonowych dwudzielnych typu AROT</t>
  </si>
  <si>
    <t>11</t>
  </si>
  <si>
    <t>13</t>
  </si>
  <si>
    <t>kpl</t>
  </si>
  <si>
    <t>14</t>
  </si>
  <si>
    <t xml:space="preserve">D-01.01.01b             </t>
  </si>
  <si>
    <t>Wyniesienie i stabilizacja granic pasa drogowego</t>
  </si>
  <si>
    <t>Stabilizacja granic pasa drogowego za pomocą świadków granicznych z napisem PAS DROGOWY</t>
  </si>
  <si>
    <t>D-03.01.02</t>
  </si>
  <si>
    <t>Przepusty stalowe z blachy falistej</t>
  </si>
  <si>
    <t>Wykonanie 1 szt. przepustu pod koroną drogi z rury stalowej falistej o śr.150 cm na ławie z kruszywa naturalnego gr 20 cm wraz z obrukowaniem wlotu i wylotu wraz z obsypką przepustu, warstwę odsączającą z kruszywa naturalnego o grubości zależnej od posadowienia przepustu do wysokości istniejącej niwelety drogi po rozbiórce istniejącej nawierzchni bitumicznej</t>
  </si>
  <si>
    <t>Wykonanie przepustów pod zjazdami i zatokami autobusowymi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</t>
  </si>
  <si>
    <t>Przepust z rur polietylenowych spiralnie karbowanych pod zjazdem</t>
  </si>
  <si>
    <t>D-06.02.01a</t>
  </si>
  <si>
    <t>D-04.07.01a</t>
  </si>
  <si>
    <t>Podbudowa z betonu asfaltowego wg WT-1 i WT-2</t>
  </si>
  <si>
    <t>Podbudowa zasadnicza z betonu asfaltowego AC 16P o grubości po zagęszczeniu 7 cm</t>
  </si>
  <si>
    <t>Wykonanie warstwy wiążącej z betonu asfaltowego AC 16 W o grubości po zagęszczeniu 5 cm - jezdnia</t>
  </si>
  <si>
    <t>Wykonanie warstwy wiążącej z betonu asfaltowego AC 16 W o grubości po zagęszczeniu 4 cm - zjazdy</t>
  </si>
  <si>
    <t>Połączenia międzywarstwowe nawierzchni drogowej emulsją asfaltową</t>
  </si>
  <si>
    <t>Mechaniczne wykonanie koryta pod zjazdy z kostki brukowej betonowej w gruncie kat. I-IV głębokości 33 cm</t>
  </si>
  <si>
    <t>Podbudowa z mieszanki kruszywa łamanego stabilizowanego mechanicznie o grubości po zagęszczeniu 20 cm - zjazdy z kostki brukowej betonowej</t>
  </si>
  <si>
    <t>Podbudowa z mieszanki kruszywa łamanego stabilizowanego mechanicznie o grubości po zagęszczeniu 15 cm - chodnik i perony</t>
  </si>
  <si>
    <t>D-08.01.01b</t>
  </si>
  <si>
    <t>Ustawienie krawężników betonowych</t>
  </si>
  <si>
    <t>Odtworzenie trasy i punktów wysokościowych oraz sporządzenie inwentaryzacji powykonawczej drogi</t>
  </si>
  <si>
    <t>D-02.03.01</t>
  </si>
  <si>
    <t>Wykonanie nasypów</t>
  </si>
  <si>
    <t xml:space="preserve">Rozbiórka przepustów rurowych - rury betonowe o świetle 60 cm pod koroną drogi wraz z rozbiórką warstw konstrukcyjnych nawierzchni i wywiezieniem materiałów rozbiórkowych na odległość do 5 km  </t>
  </si>
  <si>
    <t>D-08.05.06a</t>
  </si>
  <si>
    <t>Ściek uliczny z betonowej kostki brukowej</t>
  </si>
  <si>
    <t>Przebudowa DP 1400N na odcinku Kosy - Maszewy o długości 4,05 km</t>
  </si>
  <si>
    <t>CHODNIKI; ZJAZDY Z KOSTKI BRUKOWEJ BETONOWEJ; ZATOKI AUTOBUSOWE</t>
  </si>
  <si>
    <t>Wykonanie koryta od km 1+000 do km 1+350; od km 2+100 do km 2+750 i od km 3+550 do km 3+800 na całej szerokości jezdni i pobocza o głębokości 63 cm z transportem urobku samochodami samowyładowczymi na odległość do 5 km</t>
  </si>
  <si>
    <t>Wykonanie koryta od km 0+000 do km 1+000; od km 1+350 do km 2+100; od km 2+750 do km 3+550 i od km 3+800 do km 4+005 na poszerzeniu o głębokości 25 cm z transportem urobku samochodami samowyładowczymi na odległość do 5 km</t>
  </si>
  <si>
    <t>Wykonanie 9 szt. przepustów pod koroną drogi z rur polietylenowych spiralnie karbowanych o śr. 80 cm na ławie z kruszywa naturalnego gr 10 cm wraz z obrukowaniem wlotu i wylotu (lub wykonaniem ścianek prefabrykowanych) wraz z obsypką przepustu, warstwę odsączającą z kruszywa naturalnego o grubości zależnej od posadowienia przepustu do wysokości istniejącej niwelety drogi po rozbiórce istniejącej nawierzchni bitumicznej</t>
  </si>
  <si>
    <t>Mechaniczne wykonanie warstwy odsączającej na całej szerokości jezdni i pobocza od km 1+000 do km 1+350; od km 2+100 do km 2+750 i od km 3+550 do km 3+800 o grubości po zagęszczeniu 25 cm</t>
  </si>
  <si>
    <t>Mechaniczne wykonanie warstwy odsączającej od km 0+000 do km 1+000; od km 1+350 do km 2+100; od km 2+750 do km 3+550 i od km 3+800 do km 4+005 na poszerzeniu o grubości po zagęszczeniu 25 cm</t>
  </si>
  <si>
    <t>Wyrównanie istniejącej jezdni i pobocza mieszanką kruszyw łamanych C 50/30 stabilizowanych mechanicznie od km 0+000 do km 1+000; od km 1+350 do km 2+100; od km 2+750 do km 3+550 i od km 3+800 do km 4+005 - średnia grubość warstwy po zagęszczeniu 22 cm</t>
  </si>
  <si>
    <t>Mechaniczne wykonanie koryta pod zatoki autobusowe z kostki brukowej betonowej w gruncie kat. I-IV głębokości 63 cm</t>
  </si>
  <si>
    <t>Podbudowa z mieszanki kruszywa łamanego stabilizowanego mechanicznie o grubości po zagęszczeniu 25 cm - zatoki autobusowe</t>
  </si>
  <si>
    <t>Wykonanie ścieku przykrawęznikowego z kostki brukowej betonowej wraz z płytą ściekową betonową typ korytkowy</t>
  </si>
  <si>
    <t xml:space="preserve">Uzupełnienie poboczy kruszywem łamanych stabilizowanym mechanicznie -16 cm grubość warstwy po zagęszczeniu                                                                                                                                </t>
  </si>
  <si>
    <t>Podbudowa pomocnicza z mieszanki kruszyw łamanych C 50/30 stabilizowanych mechanicznie na całej szerokości jezdni i pobocza od km 1+000 do km 1+350; od km 2+100 do km 2+750 i od km 3+550 do km 3+800 o grubości po zagęszczeniu 22 cm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</si>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</sst>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6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i/>
      <sz val="9"/>
      <color rgb="FFC0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4" fontId="8" fillId="0" borderId="0" xfId="0" applyNumberFormat="1" applyFont="1" applyBorder="1"/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0986-5666-400B-9F6A-FE61B1AB6D5D}">
  <dimension ref="A1:J983"/>
  <sheetViews>
    <sheetView tabSelected="1" topLeftCell="A85" zoomScale="120" zoomScaleNormal="120" zoomScaleSheetLayoutView="130" workbookViewId="0">
      <selection activeCell="G129" sqref="G129"/>
    </sheetView>
  </sheetViews>
  <sheetFormatPr defaultColWidth="9.140625" defaultRowHeight="12.75" x14ac:dyDescent="0.2"/>
  <cols>
    <col min="1" max="1" width="4.7109375" style="1" customWidth="1"/>
    <col min="2" max="2" width="13.85546875" style="1" customWidth="1"/>
    <col min="3" max="3" width="48.7109375" style="1" customWidth="1"/>
    <col min="4" max="4" width="5.28515625" style="1" customWidth="1"/>
    <col min="5" max="5" width="10.28515625" style="1" customWidth="1"/>
    <col min="6" max="6" width="9.140625" style="1"/>
    <col min="7" max="7" width="11.7109375" style="1" bestFit="1" customWidth="1"/>
    <col min="8" max="8" width="11.7109375" style="1" customWidth="1"/>
    <col min="9" max="16384" width="9.140625" style="1"/>
  </cols>
  <sheetData>
    <row r="1" spans="1:10" ht="15" customHeight="1" x14ac:dyDescent="0.2">
      <c r="A1" s="54" t="s">
        <v>145</v>
      </c>
      <c r="B1" s="54"/>
      <c r="C1" s="54"/>
      <c r="D1" s="54"/>
      <c r="E1" s="54"/>
    </row>
    <row r="2" spans="1:10" ht="15" customHeight="1" x14ac:dyDescent="0.2">
      <c r="A2" s="53"/>
      <c r="B2" s="53"/>
      <c r="C2" s="53"/>
      <c r="D2" s="53"/>
      <c r="E2" s="53"/>
    </row>
    <row r="3" spans="1:10" ht="15" customHeight="1" x14ac:dyDescent="0.2">
      <c r="A3" s="55" t="s">
        <v>132</v>
      </c>
      <c r="B3" s="55"/>
      <c r="C3" s="55"/>
      <c r="D3" s="55"/>
      <c r="E3" s="55"/>
    </row>
    <row r="4" spans="1:10" ht="15" customHeight="1" x14ac:dyDescent="0.2">
      <c r="A4" s="53"/>
      <c r="B4" s="53"/>
      <c r="C4" s="53"/>
      <c r="D4" s="53"/>
      <c r="E4" s="53"/>
    </row>
    <row r="5" spans="1:10" ht="24" customHeight="1" x14ac:dyDescent="0.2">
      <c r="A5" s="56"/>
      <c r="B5" s="56" t="s">
        <v>6</v>
      </c>
      <c r="C5" s="56" t="s">
        <v>0</v>
      </c>
      <c r="D5" s="56" t="s">
        <v>7</v>
      </c>
      <c r="E5" s="56" t="s">
        <v>22</v>
      </c>
      <c r="F5" s="2"/>
      <c r="G5" s="2"/>
      <c r="H5" s="2"/>
      <c r="I5" s="2"/>
      <c r="J5" s="2"/>
    </row>
    <row r="6" spans="1:10" ht="10.9" hidden="1" customHeight="1" x14ac:dyDescent="0.2">
      <c r="A6" s="56"/>
      <c r="B6" s="56"/>
      <c r="C6" s="56"/>
      <c r="D6" s="56"/>
      <c r="E6" s="56"/>
      <c r="G6" s="2"/>
      <c r="H6" s="2"/>
      <c r="I6" s="2"/>
      <c r="J6" s="2"/>
    </row>
    <row r="7" spans="1:10" ht="9.9499999999999993" customHeight="1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2"/>
      <c r="G7" s="2"/>
      <c r="H7" s="2"/>
      <c r="I7" s="2"/>
      <c r="J7" s="2"/>
    </row>
    <row r="8" spans="1:10" ht="15" customHeight="1" x14ac:dyDescent="0.2">
      <c r="A8" s="6">
        <v>1</v>
      </c>
      <c r="B8" s="6" t="s">
        <v>17</v>
      </c>
      <c r="C8" s="7" t="s">
        <v>18</v>
      </c>
      <c r="D8" s="6"/>
      <c r="E8" s="34"/>
      <c r="F8" s="31"/>
      <c r="G8" s="2"/>
      <c r="H8" s="2"/>
      <c r="I8" s="2"/>
      <c r="J8" s="2"/>
    </row>
    <row r="9" spans="1:10" ht="15" customHeight="1" x14ac:dyDescent="0.2">
      <c r="A9" s="8" t="s">
        <v>8</v>
      </c>
      <c r="B9" s="9" t="s">
        <v>19</v>
      </c>
      <c r="C9" s="8" t="s">
        <v>20</v>
      </c>
      <c r="D9" s="10"/>
      <c r="E9" s="35"/>
      <c r="F9" s="31"/>
      <c r="G9" s="29"/>
      <c r="H9" s="30"/>
      <c r="I9" s="2"/>
      <c r="J9" s="2"/>
    </row>
    <row r="10" spans="1:10" ht="30" customHeight="1" x14ac:dyDescent="0.2">
      <c r="A10" s="11">
        <v>1</v>
      </c>
      <c r="B10" s="11"/>
      <c r="C10" s="12" t="s">
        <v>21</v>
      </c>
      <c r="D10" s="13" t="s">
        <v>12</v>
      </c>
      <c r="E10" s="14">
        <f>4054*2*2</f>
        <v>16216</v>
      </c>
      <c r="F10" s="31"/>
      <c r="H10" s="2"/>
      <c r="I10" s="2"/>
      <c r="J10" s="2"/>
    </row>
    <row r="11" spans="1:10" ht="15" customHeight="1" x14ac:dyDescent="0.2">
      <c r="A11" s="6">
        <v>2</v>
      </c>
      <c r="B11" s="6" t="s">
        <v>42</v>
      </c>
      <c r="C11" s="7" t="s">
        <v>43</v>
      </c>
      <c r="D11" s="6"/>
      <c r="E11" s="45"/>
      <c r="F11" s="31"/>
    </row>
    <row r="12" spans="1:10" ht="30" customHeight="1" x14ac:dyDescent="0.2">
      <c r="A12" s="16" t="s">
        <v>9</v>
      </c>
      <c r="B12" s="17" t="s">
        <v>90</v>
      </c>
      <c r="C12" s="21" t="s">
        <v>126</v>
      </c>
      <c r="D12" s="13"/>
      <c r="E12" s="46"/>
      <c r="F12" s="31"/>
      <c r="G12" s="2"/>
    </row>
    <row r="13" spans="1:10" ht="45" customHeight="1" x14ac:dyDescent="0.2">
      <c r="A13" s="11">
        <v>2</v>
      </c>
      <c r="B13" s="11"/>
      <c r="C13" s="12" t="s">
        <v>83</v>
      </c>
      <c r="D13" s="13" t="s">
        <v>47</v>
      </c>
      <c r="E13" s="18">
        <v>4.0540000000000003</v>
      </c>
      <c r="F13" s="31"/>
      <c r="G13" s="4"/>
    </row>
    <row r="14" spans="1:10" ht="15" customHeight="1" x14ac:dyDescent="0.2">
      <c r="A14" s="37" t="s">
        <v>50</v>
      </c>
      <c r="B14" s="17" t="s">
        <v>106</v>
      </c>
      <c r="C14" s="21" t="s">
        <v>107</v>
      </c>
      <c r="D14" s="13"/>
      <c r="E14" s="46"/>
      <c r="F14" s="31"/>
      <c r="G14" s="4"/>
    </row>
    <row r="15" spans="1:10" ht="30" customHeight="1" x14ac:dyDescent="0.2">
      <c r="A15" s="11">
        <v>3</v>
      </c>
      <c r="B15" s="11"/>
      <c r="C15" s="12" t="s">
        <v>108</v>
      </c>
      <c r="D15" s="13" t="s">
        <v>104</v>
      </c>
      <c r="E15" s="18">
        <v>1</v>
      </c>
      <c r="F15" s="31"/>
      <c r="G15" s="4"/>
    </row>
    <row r="16" spans="1:10" ht="15" customHeight="1" x14ac:dyDescent="0.2">
      <c r="A16" s="11"/>
      <c r="B16" s="9" t="s">
        <v>48</v>
      </c>
      <c r="C16" s="9" t="s">
        <v>49</v>
      </c>
      <c r="D16" s="13"/>
      <c r="E16" s="44"/>
      <c r="F16" s="31"/>
      <c r="G16" s="4"/>
    </row>
    <row r="17" spans="1:8" ht="30" customHeight="1" x14ac:dyDescent="0.2">
      <c r="A17" s="11"/>
      <c r="B17" s="11"/>
      <c r="C17" s="12" t="s">
        <v>80</v>
      </c>
      <c r="D17" s="13" t="s">
        <v>12</v>
      </c>
      <c r="E17" s="18">
        <f>4054*4*2</f>
        <v>32432</v>
      </c>
      <c r="F17" s="31"/>
      <c r="G17" s="4"/>
    </row>
    <row r="18" spans="1:8" ht="15" customHeight="1" x14ac:dyDescent="0.2">
      <c r="A18" s="37" t="s">
        <v>51</v>
      </c>
      <c r="B18" s="9" t="s">
        <v>16</v>
      </c>
      <c r="C18" s="9" t="s">
        <v>44</v>
      </c>
      <c r="D18" s="13"/>
      <c r="E18" s="44"/>
      <c r="F18" s="31"/>
    </row>
    <row r="19" spans="1:8" ht="30" customHeight="1" x14ac:dyDescent="0.2">
      <c r="A19" s="11">
        <v>4</v>
      </c>
      <c r="B19" s="9"/>
      <c r="C19" s="12" t="s">
        <v>52</v>
      </c>
      <c r="D19" s="13" t="s">
        <v>12</v>
      </c>
      <c r="E19" s="19">
        <f>4054*4.5</f>
        <v>18243</v>
      </c>
      <c r="F19" s="31"/>
      <c r="G19" s="4"/>
      <c r="H19" s="30"/>
    </row>
    <row r="20" spans="1:8" ht="60" customHeight="1" x14ac:dyDescent="0.2">
      <c r="A20" s="11"/>
      <c r="B20" s="9"/>
      <c r="C20" s="12" t="s">
        <v>129</v>
      </c>
      <c r="D20" s="13" t="s">
        <v>26</v>
      </c>
      <c r="E20" s="19">
        <f>10*12</f>
        <v>120</v>
      </c>
      <c r="F20" s="31"/>
      <c r="G20" s="4"/>
      <c r="H20" s="30"/>
    </row>
    <row r="21" spans="1:8" ht="60" customHeight="1" x14ac:dyDescent="0.2">
      <c r="A21" s="11"/>
      <c r="B21" s="9"/>
      <c r="C21" s="12" t="s">
        <v>53</v>
      </c>
      <c r="D21" s="13" t="s">
        <v>26</v>
      </c>
      <c r="E21" s="14">
        <f>8+8+8</f>
        <v>24</v>
      </c>
      <c r="F21" s="31"/>
      <c r="G21" s="4"/>
      <c r="H21" s="30"/>
    </row>
    <row r="22" spans="1:8" ht="30" customHeight="1" x14ac:dyDescent="0.2">
      <c r="A22" s="11">
        <v>8</v>
      </c>
      <c r="B22" s="9"/>
      <c r="C22" s="25" t="s">
        <v>101</v>
      </c>
      <c r="D22" s="13" t="s">
        <v>26</v>
      </c>
      <c r="E22" s="36">
        <v>104.5</v>
      </c>
      <c r="F22" s="32"/>
    </row>
    <row r="23" spans="1:8" ht="15" customHeight="1" x14ac:dyDescent="0.2">
      <c r="A23" s="6">
        <v>3</v>
      </c>
      <c r="B23" s="6" t="s">
        <v>54</v>
      </c>
      <c r="C23" s="7" t="s">
        <v>55</v>
      </c>
      <c r="D23" s="6"/>
      <c r="E23" s="45"/>
      <c r="F23" s="31"/>
    </row>
    <row r="24" spans="1:8" ht="15" customHeight="1" x14ac:dyDescent="0.2">
      <c r="A24" s="9" t="s">
        <v>13</v>
      </c>
      <c r="B24" s="9" t="s">
        <v>56</v>
      </c>
      <c r="C24" s="9" t="s">
        <v>57</v>
      </c>
      <c r="D24" s="13"/>
      <c r="E24" s="48"/>
      <c r="F24" s="31"/>
    </row>
    <row r="25" spans="1:8" ht="60" customHeight="1" x14ac:dyDescent="0.2">
      <c r="A25" s="13">
        <v>9</v>
      </c>
      <c r="B25" s="9"/>
      <c r="C25" s="12" t="s">
        <v>134</v>
      </c>
      <c r="D25" s="13" t="s">
        <v>12</v>
      </c>
      <c r="E25" s="14">
        <f>(((1350-1000)+(2750-2100)+(3800-3550))*(5.5+1+1))</f>
        <v>9375</v>
      </c>
      <c r="F25" s="31"/>
      <c r="G25" s="4"/>
    </row>
    <row r="26" spans="1:8" ht="60" customHeight="1" x14ac:dyDescent="0.2">
      <c r="A26" s="13"/>
      <c r="B26" s="9"/>
      <c r="C26" s="12" t="s">
        <v>135</v>
      </c>
      <c r="D26" s="13" t="s">
        <v>12</v>
      </c>
      <c r="E26" s="14">
        <f>(((1000-0)+(2100-1350)+(3550-2750)+(4005-3800))*(5.5+1+1-4.5))</f>
        <v>8265</v>
      </c>
      <c r="F26" s="31"/>
      <c r="G26" s="4"/>
    </row>
    <row r="27" spans="1:8" ht="45" customHeight="1" x14ac:dyDescent="0.2">
      <c r="A27" s="11">
        <v>10</v>
      </c>
      <c r="B27" s="9"/>
      <c r="C27" s="12" t="s">
        <v>100</v>
      </c>
      <c r="D27" s="13" t="s">
        <v>12</v>
      </c>
      <c r="E27" s="14">
        <v>1546.43</v>
      </c>
      <c r="F27" s="31"/>
    </row>
    <row r="28" spans="1:8" ht="15" customHeight="1" x14ac:dyDescent="0.2">
      <c r="A28" s="9" t="s">
        <v>13</v>
      </c>
      <c r="B28" s="9" t="s">
        <v>127</v>
      </c>
      <c r="C28" s="9" t="s">
        <v>128</v>
      </c>
      <c r="D28" s="13"/>
      <c r="E28" s="44"/>
      <c r="F28" s="31"/>
    </row>
    <row r="29" spans="1:8" ht="30" customHeight="1" x14ac:dyDescent="0.2">
      <c r="A29" s="11"/>
      <c r="B29" s="9"/>
      <c r="C29" s="12" t="s">
        <v>128</v>
      </c>
      <c r="D29" s="13" t="s">
        <v>39</v>
      </c>
      <c r="E29" s="14">
        <v>5000</v>
      </c>
      <c r="F29" s="31"/>
    </row>
    <row r="30" spans="1:8" ht="15" customHeight="1" x14ac:dyDescent="0.2">
      <c r="A30" s="6">
        <v>4</v>
      </c>
      <c r="B30" s="6" t="s">
        <v>37</v>
      </c>
      <c r="C30" s="6" t="s">
        <v>38</v>
      </c>
      <c r="D30" s="20"/>
      <c r="E30" s="49"/>
      <c r="F30" s="31"/>
    </row>
    <row r="31" spans="1:8" ht="15" customHeight="1" x14ac:dyDescent="0.2">
      <c r="A31" s="39" t="s">
        <v>103</v>
      </c>
      <c r="B31" s="9" t="s">
        <v>109</v>
      </c>
      <c r="C31" s="17" t="s">
        <v>110</v>
      </c>
      <c r="D31" s="13"/>
      <c r="E31" s="47"/>
      <c r="F31" s="31"/>
    </row>
    <row r="32" spans="1:8" ht="75" customHeight="1" x14ac:dyDescent="0.2">
      <c r="A32" s="40" t="s">
        <v>105</v>
      </c>
      <c r="B32" s="9"/>
      <c r="C32" s="25" t="s">
        <v>111</v>
      </c>
      <c r="D32" s="13" t="s">
        <v>26</v>
      </c>
      <c r="E32" s="14">
        <v>20</v>
      </c>
      <c r="F32" s="31"/>
    </row>
    <row r="33" spans="1:8" ht="30" customHeight="1" x14ac:dyDescent="0.2">
      <c r="A33" s="37" t="s">
        <v>10</v>
      </c>
      <c r="B33" s="8" t="s">
        <v>45</v>
      </c>
      <c r="C33" s="21" t="s">
        <v>58</v>
      </c>
      <c r="D33" s="13"/>
      <c r="E33" s="48"/>
      <c r="F33" s="31"/>
    </row>
    <row r="34" spans="1:8" ht="105" customHeight="1" x14ac:dyDescent="0.2">
      <c r="A34" s="39" t="s">
        <v>102</v>
      </c>
      <c r="B34" s="9"/>
      <c r="C34" s="22" t="s">
        <v>136</v>
      </c>
      <c r="D34" s="13" t="s">
        <v>26</v>
      </c>
      <c r="E34" s="19">
        <f>9*18</f>
        <v>162</v>
      </c>
      <c r="F34" s="31"/>
      <c r="G34" s="4"/>
      <c r="H34" s="30"/>
    </row>
    <row r="35" spans="1:8" ht="15" customHeight="1" x14ac:dyDescent="0.2">
      <c r="A35" s="6">
        <v>5</v>
      </c>
      <c r="B35" s="6" t="s">
        <v>17</v>
      </c>
      <c r="C35" s="7" t="s">
        <v>18</v>
      </c>
      <c r="D35" s="6"/>
      <c r="E35" s="45"/>
      <c r="F35" s="31"/>
    </row>
    <row r="36" spans="1:8" ht="30" customHeight="1" x14ac:dyDescent="0.2">
      <c r="A36" s="21" t="s">
        <v>11</v>
      </c>
      <c r="B36" s="8" t="s">
        <v>114</v>
      </c>
      <c r="C36" s="21" t="s">
        <v>113</v>
      </c>
      <c r="D36" s="9"/>
      <c r="E36" s="50"/>
      <c r="F36" s="31"/>
    </row>
    <row r="37" spans="1:8" ht="90" customHeight="1" x14ac:dyDescent="0.2">
      <c r="A37" s="11">
        <v>13</v>
      </c>
      <c r="B37" s="8"/>
      <c r="C37" s="22" t="s">
        <v>112</v>
      </c>
      <c r="D37" s="13" t="s">
        <v>26</v>
      </c>
      <c r="E37" s="15">
        <f>(46*8)+49+33.5+31+32.5+33.5+23.5+32+28</f>
        <v>631</v>
      </c>
      <c r="F37" s="31"/>
    </row>
    <row r="38" spans="1:8" ht="15" customHeight="1" x14ac:dyDescent="0.2">
      <c r="A38" s="33" t="s">
        <v>11</v>
      </c>
      <c r="B38" s="8" t="s">
        <v>59</v>
      </c>
      <c r="C38" s="8" t="s">
        <v>60</v>
      </c>
      <c r="D38" s="9"/>
      <c r="E38" s="50"/>
      <c r="F38" s="31"/>
    </row>
    <row r="39" spans="1:8" ht="30" customHeight="1" x14ac:dyDescent="0.2">
      <c r="A39" s="11">
        <v>15</v>
      </c>
      <c r="B39" s="9"/>
      <c r="C39" s="12" t="s">
        <v>81</v>
      </c>
      <c r="D39" s="13" t="s">
        <v>26</v>
      </c>
      <c r="E39" s="19">
        <f>4005*2</f>
        <v>8010</v>
      </c>
      <c r="F39" s="31"/>
    </row>
    <row r="40" spans="1:8" ht="15" customHeight="1" x14ac:dyDescent="0.2">
      <c r="A40" s="6">
        <v>6</v>
      </c>
      <c r="B40" s="6" t="s">
        <v>1</v>
      </c>
      <c r="C40" s="7" t="s">
        <v>2</v>
      </c>
      <c r="D40" s="6"/>
      <c r="E40" s="45"/>
      <c r="F40" s="31"/>
    </row>
    <row r="41" spans="1:8" ht="15" customHeight="1" x14ac:dyDescent="0.2">
      <c r="A41" s="16" t="s">
        <v>25</v>
      </c>
      <c r="B41" s="17" t="s">
        <v>14</v>
      </c>
      <c r="C41" s="8" t="s">
        <v>15</v>
      </c>
      <c r="D41" s="13"/>
      <c r="E41" s="46"/>
      <c r="F41" s="31"/>
    </row>
    <row r="42" spans="1:8" ht="60" customHeight="1" x14ac:dyDescent="0.2">
      <c r="A42" s="11">
        <v>16</v>
      </c>
      <c r="B42" s="17"/>
      <c r="C42" s="12" t="s">
        <v>137</v>
      </c>
      <c r="D42" s="13" t="s">
        <v>12</v>
      </c>
      <c r="E42" s="14">
        <f>(((1350-1000)+(2750-2100)+(3800-3550))*(5.5+1+1))</f>
        <v>9375</v>
      </c>
      <c r="F42" s="31"/>
      <c r="G42" s="4"/>
    </row>
    <row r="43" spans="1:8" ht="60" customHeight="1" x14ac:dyDescent="0.2">
      <c r="A43" s="11"/>
      <c r="B43" s="17"/>
      <c r="C43" s="12" t="s">
        <v>138</v>
      </c>
      <c r="D43" s="13" t="s">
        <v>12</v>
      </c>
      <c r="E43" s="14">
        <f>(((1000-0)+(2100-1350)+(3550-2750)+(4005-3800))*(5.5+1+1-4.5))</f>
        <v>8265</v>
      </c>
      <c r="F43" s="31"/>
      <c r="G43" s="4"/>
    </row>
    <row r="44" spans="1:8" ht="15" customHeight="1" x14ac:dyDescent="0.2">
      <c r="A44" s="21" t="s">
        <v>61</v>
      </c>
      <c r="B44" s="8" t="s">
        <v>3</v>
      </c>
      <c r="C44" s="8" t="s">
        <v>62</v>
      </c>
      <c r="D44" s="9"/>
      <c r="E44" s="50"/>
      <c r="F44" s="31"/>
    </row>
    <row r="45" spans="1:8" ht="60" customHeight="1" x14ac:dyDescent="0.2">
      <c r="A45" s="11">
        <v>17</v>
      </c>
      <c r="B45" s="9"/>
      <c r="C45" s="25" t="s">
        <v>144</v>
      </c>
      <c r="D45" s="13" t="s">
        <v>12</v>
      </c>
      <c r="E45" s="14">
        <f>(((1350-1000)+(2750-2100)+(3800-3550))*(5.5+1+1))</f>
        <v>9375</v>
      </c>
      <c r="F45" s="31"/>
    </row>
    <row r="46" spans="1:8" ht="45" customHeight="1" x14ac:dyDescent="0.2">
      <c r="A46" s="11">
        <v>18</v>
      </c>
      <c r="B46" s="9"/>
      <c r="C46" s="12" t="s">
        <v>99</v>
      </c>
      <c r="D46" s="13" t="s">
        <v>12</v>
      </c>
      <c r="E46" s="14">
        <v>1546.43</v>
      </c>
      <c r="F46" s="31"/>
    </row>
    <row r="47" spans="1:8" ht="30" customHeight="1" x14ac:dyDescent="0.2">
      <c r="A47" s="21" t="s">
        <v>63</v>
      </c>
      <c r="B47" s="8" t="s">
        <v>64</v>
      </c>
      <c r="C47" s="23" t="s">
        <v>65</v>
      </c>
      <c r="D47" s="9"/>
      <c r="E47" s="50"/>
      <c r="F47" s="31"/>
    </row>
    <row r="48" spans="1:8" ht="60" customHeight="1" x14ac:dyDescent="0.2">
      <c r="A48" s="11">
        <v>22</v>
      </c>
      <c r="B48" s="9"/>
      <c r="C48" s="12" t="s">
        <v>139</v>
      </c>
      <c r="D48" s="13" t="s">
        <v>39</v>
      </c>
      <c r="E48" s="14">
        <f>(((1000-0)+(2100-1350)+(3550-2750)+(4005-3800))*(5.5+1+1))*0.22</f>
        <v>4545.75</v>
      </c>
      <c r="F48" s="31"/>
    </row>
    <row r="49" spans="1:8" ht="15" customHeight="1" x14ac:dyDescent="0.2">
      <c r="A49" s="11"/>
      <c r="B49" s="8" t="s">
        <v>115</v>
      </c>
      <c r="C49" s="21" t="s">
        <v>116</v>
      </c>
      <c r="D49" s="13"/>
      <c r="E49" s="47"/>
      <c r="F49" s="31"/>
    </row>
    <row r="50" spans="1:8" ht="30" customHeight="1" x14ac:dyDescent="0.2">
      <c r="A50" s="11"/>
      <c r="B50" s="9"/>
      <c r="C50" s="12" t="s">
        <v>117</v>
      </c>
      <c r="D50" s="13" t="s">
        <v>12</v>
      </c>
      <c r="E50" s="14">
        <f>((4005)*(5.5+0.04+0.04+0.05+0.05))</f>
        <v>22748.399999999998</v>
      </c>
      <c r="F50" s="31"/>
    </row>
    <row r="51" spans="1:8" ht="30" customHeight="1" x14ac:dyDescent="0.2">
      <c r="A51" s="38" t="s">
        <v>66</v>
      </c>
      <c r="B51" s="17" t="s">
        <v>95</v>
      </c>
      <c r="C51" s="21" t="s">
        <v>120</v>
      </c>
      <c r="D51" s="13"/>
      <c r="E51" s="46"/>
      <c r="F51" s="31"/>
    </row>
    <row r="52" spans="1:8" ht="30" customHeight="1" x14ac:dyDescent="0.2">
      <c r="A52" s="11">
        <v>21</v>
      </c>
      <c r="B52" s="24"/>
      <c r="C52" s="12" t="s">
        <v>67</v>
      </c>
      <c r="D52" s="13" t="s">
        <v>12</v>
      </c>
      <c r="E52" s="14">
        <f>((4005)*(5.5+0.04+0.04+0.05+0.05))</f>
        <v>22748.399999999998</v>
      </c>
      <c r="F52" s="31"/>
    </row>
    <row r="53" spans="1:8" ht="30" customHeight="1" x14ac:dyDescent="0.2">
      <c r="A53" s="24">
        <v>22</v>
      </c>
      <c r="B53" s="9"/>
      <c r="C53" s="12" t="s">
        <v>68</v>
      </c>
      <c r="D53" s="13" t="s">
        <v>12</v>
      </c>
      <c r="E53" s="14">
        <f>((4005)*(5.5+0.04+0.04+0.05+0.05))</f>
        <v>22748.399999999998</v>
      </c>
      <c r="F53" s="31"/>
    </row>
    <row r="54" spans="1:8" ht="15" customHeight="1" x14ac:dyDescent="0.2">
      <c r="A54" s="6">
        <v>7</v>
      </c>
      <c r="B54" s="6" t="s">
        <v>4</v>
      </c>
      <c r="C54" s="7" t="s">
        <v>5</v>
      </c>
      <c r="D54" s="6"/>
      <c r="E54" s="45"/>
      <c r="F54" s="31"/>
    </row>
    <row r="55" spans="1:8" ht="30" customHeight="1" x14ac:dyDescent="0.2">
      <c r="A55" s="38" t="s">
        <v>29</v>
      </c>
      <c r="B55" s="9" t="s">
        <v>96</v>
      </c>
      <c r="C55" s="21" t="s">
        <v>97</v>
      </c>
      <c r="D55" s="13"/>
      <c r="E55" s="46"/>
      <c r="F55" s="31"/>
    </row>
    <row r="56" spans="1:8" ht="30" customHeight="1" x14ac:dyDescent="0.2">
      <c r="A56" s="11">
        <v>19</v>
      </c>
      <c r="B56" s="17"/>
      <c r="C56" s="12" t="s">
        <v>118</v>
      </c>
      <c r="D56" s="13" t="s">
        <v>12</v>
      </c>
      <c r="E56" s="14">
        <f>((4005)*(5.5+0.04+0.04))</f>
        <v>22347.9</v>
      </c>
      <c r="F56" s="31"/>
      <c r="H56" s="4"/>
    </row>
    <row r="57" spans="1:8" ht="30" customHeight="1" x14ac:dyDescent="0.2">
      <c r="A57" s="11">
        <v>20</v>
      </c>
      <c r="B57" s="17"/>
      <c r="C57" s="12" t="s">
        <v>119</v>
      </c>
      <c r="D57" s="13" t="s">
        <v>12</v>
      </c>
      <c r="E57" s="14">
        <v>1546.43</v>
      </c>
      <c r="F57" s="32"/>
    </row>
    <row r="58" spans="1:8" ht="30" customHeight="1" x14ac:dyDescent="0.2">
      <c r="A58" s="38" t="s">
        <v>66</v>
      </c>
      <c r="B58" s="17" t="s">
        <v>95</v>
      </c>
      <c r="C58" s="21" t="s">
        <v>120</v>
      </c>
      <c r="D58" s="13"/>
      <c r="E58" s="46"/>
      <c r="F58" s="31"/>
    </row>
    <row r="59" spans="1:8" ht="30" customHeight="1" x14ac:dyDescent="0.2">
      <c r="A59" s="11">
        <v>21</v>
      </c>
      <c r="B59" s="24"/>
      <c r="C59" s="12" t="s">
        <v>67</v>
      </c>
      <c r="D59" s="13" t="s">
        <v>12</v>
      </c>
      <c r="E59" s="14">
        <f>((4005)*(5.5+0.04+0.04))</f>
        <v>22347.9</v>
      </c>
      <c r="F59" s="31"/>
    </row>
    <row r="60" spans="1:8" ht="30" customHeight="1" x14ac:dyDescent="0.2">
      <c r="A60" s="24">
        <v>22</v>
      </c>
      <c r="B60" s="9"/>
      <c r="C60" s="12" t="s">
        <v>68</v>
      </c>
      <c r="D60" s="13" t="s">
        <v>12</v>
      </c>
      <c r="E60" s="14">
        <f>((4005)*(5.5+0.04+0.04))</f>
        <v>22347.9</v>
      </c>
      <c r="F60" s="31"/>
    </row>
    <row r="61" spans="1:8" ht="30" customHeight="1" x14ac:dyDescent="0.2">
      <c r="A61" s="38" t="s">
        <v>69</v>
      </c>
      <c r="B61" s="9" t="s">
        <v>93</v>
      </c>
      <c r="C61" s="21" t="s">
        <v>94</v>
      </c>
      <c r="D61" s="13"/>
      <c r="E61" s="46"/>
      <c r="F61" s="31"/>
    </row>
    <row r="62" spans="1:8" ht="45" customHeight="1" x14ac:dyDescent="0.2">
      <c r="A62" s="11">
        <v>23</v>
      </c>
      <c r="B62" s="9"/>
      <c r="C62" s="25" t="s">
        <v>70</v>
      </c>
      <c r="D62" s="13" t="s">
        <v>12</v>
      </c>
      <c r="E62" s="14">
        <f>(4005*5.5)+1546.43</f>
        <v>23573.93</v>
      </c>
      <c r="F62" s="31"/>
    </row>
    <row r="63" spans="1:8" ht="15" customHeight="1" x14ac:dyDescent="0.2">
      <c r="A63" s="6">
        <v>8</v>
      </c>
      <c r="B63" s="6" t="s">
        <v>17</v>
      </c>
      <c r="C63" s="7" t="s">
        <v>18</v>
      </c>
      <c r="D63" s="6"/>
      <c r="E63" s="45"/>
      <c r="F63" s="31"/>
    </row>
    <row r="64" spans="1:8" ht="15" customHeight="1" x14ac:dyDescent="0.2">
      <c r="A64" s="8" t="s">
        <v>34</v>
      </c>
      <c r="B64" s="9" t="s">
        <v>91</v>
      </c>
      <c r="C64" s="8" t="s">
        <v>20</v>
      </c>
      <c r="D64" s="10"/>
      <c r="E64" s="51"/>
      <c r="F64" s="31"/>
    </row>
    <row r="65" spans="1:7" ht="30" customHeight="1" x14ac:dyDescent="0.2">
      <c r="A65" s="11">
        <v>24</v>
      </c>
      <c r="B65" s="11"/>
      <c r="C65" s="12" t="s">
        <v>143</v>
      </c>
      <c r="D65" s="13" t="s">
        <v>12</v>
      </c>
      <c r="E65" s="14">
        <v>8598.91</v>
      </c>
      <c r="F65" s="31"/>
    </row>
    <row r="66" spans="1:7" ht="15" customHeight="1" x14ac:dyDescent="0.2">
      <c r="A66" s="58" t="s">
        <v>133</v>
      </c>
      <c r="B66" s="58"/>
      <c r="C66" s="58"/>
      <c r="D66" s="58"/>
      <c r="E66" s="58"/>
      <c r="F66" s="31"/>
    </row>
    <row r="67" spans="1:7" ht="15" customHeight="1" x14ac:dyDescent="0.2">
      <c r="A67" s="6">
        <v>9</v>
      </c>
      <c r="B67" s="6" t="s">
        <v>1</v>
      </c>
      <c r="C67" s="7" t="s">
        <v>2</v>
      </c>
      <c r="D67" s="6"/>
      <c r="E67" s="34"/>
      <c r="F67" s="31"/>
    </row>
    <row r="68" spans="1:7" ht="15" customHeight="1" x14ac:dyDescent="0.2">
      <c r="A68" s="16" t="s">
        <v>36</v>
      </c>
      <c r="B68" s="17" t="s">
        <v>23</v>
      </c>
      <c r="C68" s="8" t="s">
        <v>24</v>
      </c>
      <c r="D68" s="13"/>
      <c r="E68" s="46"/>
      <c r="F68" s="31"/>
    </row>
    <row r="69" spans="1:7" ht="30" customHeight="1" x14ac:dyDescent="0.2">
      <c r="A69" s="11">
        <v>25</v>
      </c>
      <c r="B69" s="11"/>
      <c r="C69" s="12" t="s">
        <v>121</v>
      </c>
      <c r="D69" s="13" t="s">
        <v>12</v>
      </c>
      <c r="E69" s="18">
        <v>119.48</v>
      </c>
      <c r="F69" s="31"/>
    </row>
    <row r="70" spans="1:7" ht="45" customHeight="1" x14ac:dyDescent="0.2">
      <c r="A70" s="11"/>
      <c r="B70" s="11"/>
      <c r="C70" s="12" t="s">
        <v>140</v>
      </c>
      <c r="D70" s="13" t="s">
        <v>12</v>
      </c>
      <c r="E70" s="18">
        <v>332.16</v>
      </c>
      <c r="F70" s="31"/>
    </row>
    <row r="71" spans="1:7" ht="30" customHeight="1" x14ac:dyDescent="0.2">
      <c r="A71" s="11">
        <v>26</v>
      </c>
      <c r="B71" s="9"/>
      <c r="C71" s="12" t="s">
        <v>89</v>
      </c>
      <c r="D71" s="13" t="s">
        <v>12</v>
      </c>
      <c r="E71" s="19">
        <v>474.89</v>
      </c>
      <c r="F71" s="31"/>
    </row>
    <row r="72" spans="1:7" ht="15" customHeight="1" x14ac:dyDescent="0.2">
      <c r="A72" s="16" t="s">
        <v>25</v>
      </c>
      <c r="B72" s="17" t="s">
        <v>14</v>
      </c>
      <c r="C72" s="8" t="s">
        <v>15</v>
      </c>
      <c r="D72" s="13"/>
      <c r="E72" s="46"/>
      <c r="F72" s="31"/>
    </row>
    <row r="73" spans="1:7" ht="30" customHeight="1" x14ac:dyDescent="0.2">
      <c r="A73" s="11">
        <v>16</v>
      </c>
      <c r="B73" s="17"/>
      <c r="C73" s="12" t="s">
        <v>84</v>
      </c>
      <c r="D73" s="13" t="s">
        <v>12</v>
      </c>
      <c r="E73" s="18">
        <v>332.16</v>
      </c>
      <c r="F73" s="31"/>
    </row>
    <row r="74" spans="1:7" ht="15" customHeight="1" x14ac:dyDescent="0.2">
      <c r="A74" s="33" t="s">
        <v>71</v>
      </c>
      <c r="B74" s="8" t="s">
        <v>3</v>
      </c>
      <c r="C74" s="8" t="s">
        <v>62</v>
      </c>
      <c r="D74" s="9"/>
      <c r="E74" s="48"/>
      <c r="F74" s="31"/>
    </row>
    <row r="75" spans="1:7" ht="45" customHeight="1" x14ac:dyDescent="0.2">
      <c r="A75" s="11">
        <v>27</v>
      </c>
      <c r="B75" s="8"/>
      <c r="C75" s="12" t="s">
        <v>122</v>
      </c>
      <c r="D75" s="13" t="s">
        <v>12</v>
      </c>
      <c r="E75" s="18">
        <v>119.48</v>
      </c>
      <c r="F75" s="31"/>
    </row>
    <row r="76" spans="1:7" ht="45" customHeight="1" x14ac:dyDescent="0.2">
      <c r="A76" s="11"/>
      <c r="B76" s="8"/>
      <c r="C76" s="12" t="s">
        <v>141</v>
      </c>
      <c r="D76" s="13" t="s">
        <v>12</v>
      </c>
      <c r="E76" s="18">
        <v>332.16</v>
      </c>
      <c r="F76" s="31"/>
    </row>
    <row r="77" spans="1:7" ht="45" customHeight="1" x14ac:dyDescent="0.2">
      <c r="A77" s="11">
        <v>28</v>
      </c>
      <c r="B77" s="9"/>
      <c r="C77" s="12" t="s">
        <v>123</v>
      </c>
      <c r="D77" s="13" t="s">
        <v>12</v>
      </c>
      <c r="E77" s="19">
        <v>474.89</v>
      </c>
      <c r="F77" s="31"/>
    </row>
    <row r="78" spans="1:7" ht="15" customHeight="1" x14ac:dyDescent="0.2">
      <c r="A78" s="6">
        <v>10</v>
      </c>
      <c r="B78" s="6" t="s">
        <v>30</v>
      </c>
      <c r="C78" s="7" t="s">
        <v>31</v>
      </c>
      <c r="D78" s="6"/>
      <c r="E78" s="45"/>
      <c r="F78" s="31"/>
    </row>
    <row r="79" spans="1:7" ht="15" customHeight="1" x14ac:dyDescent="0.2">
      <c r="A79" s="21" t="s">
        <v>40</v>
      </c>
      <c r="B79" s="21" t="s">
        <v>124</v>
      </c>
      <c r="C79" s="8" t="s">
        <v>125</v>
      </c>
      <c r="D79" s="21"/>
      <c r="E79" s="52"/>
      <c r="F79" s="31"/>
    </row>
    <row r="80" spans="1:7" ht="45" customHeight="1" x14ac:dyDescent="0.2">
      <c r="A80" s="11">
        <v>29</v>
      </c>
      <c r="B80" s="26"/>
      <c r="C80" s="12" t="s">
        <v>73</v>
      </c>
      <c r="D80" s="13" t="s">
        <v>26</v>
      </c>
      <c r="E80" s="19">
        <v>414.69</v>
      </c>
      <c r="F80" s="31"/>
      <c r="G80" s="4"/>
    </row>
    <row r="81" spans="1:7" ht="45" customHeight="1" x14ac:dyDescent="0.2">
      <c r="A81" s="11">
        <v>30</v>
      </c>
      <c r="B81" s="26"/>
      <c r="C81" s="12" t="s">
        <v>74</v>
      </c>
      <c r="D81" s="13" t="s">
        <v>26</v>
      </c>
      <c r="E81" s="19">
        <v>388.53</v>
      </c>
      <c r="F81" s="32"/>
    </row>
    <row r="82" spans="1:7" ht="15" customHeight="1" x14ac:dyDescent="0.2">
      <c r="A82" s="21" t="s">
        <v>72</v>
      </c>
      <c r="B82" s="21" t="s">
        <v>32</v>
      </c>
      <c r="C82" s="21" t="s">
        <v>33</v>
      </c>
      <c r="D82" s="13"/>
      <c r="E82" s="48"/>
      <c r="F82" s="31"/>
    </row>
    <row r="83" spans="1:7" ht="30" customHeight="1" x14ac:dyDescent="0.2">
      <c r="A83" s="11">
        <v>31</v>
      </c>
      <c r="B83" s="11"/>
      <c r="C83" s="12" t="s">
        <v>35</v>
      </c>
      <c r="D83" s="13" t="s">
        <v>26</v>
      </c>
      <c r="E83" s="19">
        <v>449.48</v>
      </c>
      <c r="F83" s="31"/>
    </row>
    <row r="84" spans="1:7" ht="15" customHeight="1" x14ac:dyDescent="0.2">
      <c r="A84" s="21" t="s">
        <v>72</v>
      </c>
      <c r="B84" s="21" t="s">
        <v>130</v>
      </c>
      <c r="C84" s="21" t="s">
        <v>131</v>
      </c>
      <c r="D84" s="13"/>
      <c r="E84" s="48"/>
      <c r="F84" s="31"/>
    </row>
    <row r="85" spans="1:7" ht="30" customHeight="1" x14ac:dyDescent="0.2">
      <c r="A85" s="11">
        <v>31</v>
      </c>
      <c r="B85" s="11"/>
      <c r="C85" s="12" t="s">
        <v>142</v>
      </c>
      <c r="D85" s="13" t="s">
        <v>26</v>
      </c>
      <c r="E85" s="19">
        <v>121.19</v>
      </c>
      <c r="F85" s="31"/>
    </row>
    <row r="86" spans="1:7" ht="15" customHeight="1" x14ac:dyDescent="0.2">
      <c r="A86" s="6">
        <v>11</v>
      </c>
      <c r="B86" s="6" t="s">
        <v>4</v>
      </c>
      <c r="C86" s="7" t="s">
        <v>5</v>
      </c>
      <c r="D86" s="6"/>
      <c r="E86" s="45"/>
      <c r="F86" s="31"/>
    </row>
    <row r="87" spans="1:7" ht="30" customHeight="1" x14ac:dyDescent="0.2">
      <c r="A87" s="21" t="s">
        <v>41</v>
      </c>
      <c r="B87" s="21" t="s">
        <v>27</v>
      </c>
      <c r="C87" s="21" t="s">
        <v>28</v>
      </c>
      <c r="D87" s="13"/>
      <c r="E87" s="48"/>
      <c r="F87" s="31"/>
    </row>
    <row r="88" spans="1:7" ht="45" customHeight="1" x14ac:dyDescent="0.2">
      <c r="A88" s="11">
        <v>32</v>
      </c>
      <c r="B88" s="27"/>
      <c r="C88" s="12" t="s">
        <v>85</v>
      </c>
      <c r="D88" s="13" t="s">
        <v>12</v>
      </c>
      <c r="E88" s="18">
        <v>119.48</v>
      </c>
      <c r="F88" s="31"/>
    </row>
    <row r="89" spans="1:7" ht="45" customHeight="1" x14ac:dyDescent="0.2">
      <c r="A89" s="11"/>
      <c r="B89" s="27"/>
      <c r="C89" s="12" t="s">
        <v>75</v>
      </c>
      <c r="D89" s="13" t="s">
        <v>12</v>
      </c>
      <c r="E89" s="18">
        <v>332.16</v>
      </c>
      <c r="F89" s="31"/>
    </row>
    <row r="90" spans="1:7" ht="45" customHeight="1" x14ac:dyDescent="0.2">
      <c r="A90" s="11">
        <v>33</v>
      </c>
      <c r="B90" s="9"/>
      <c r="C90" s="12" t="s">
        <v>88</v>
      </c>
      <c r="D90" s="13" t="s">
        <v>12</v>
      </c>
      <c r="E90" s="19">
        <v>474.89</v>
      </c>
      <c r="F90" s="31"/>
    </row>
    <row r="91" spans="1:7" ht="15" customHeight="1" x14ac:dyDescent="0.2">
      <c r="A91" s="6">
        <v>12</v>
      </c>
      <c r="B91" s="6" t="s">
        <v>76</v>
      </c>
      <c r="C91" s="41" t="s">
        <v>77</v>
      </c>
      <c r="D91" s="42"/>
      <c r="E91" s="43"/>
      <c r="F91" s="31"/>
    </row>
    <row r="92" spans="1:7" ht="15" customHeight="1" x14ac:dyDescent="0.2">
      <c r="A92" s="33" t="s">
        <v>46</v>
      </c>
      <c r="B92" s="21" t="s">
        <v>86</v>
      </c>
      <c r="C92" s="21" t="s">
        <v>87</v>
      </c>
      <c r="D92" s="13"/>
      <c r="E92" s="19"/>
      <c r="F92" s="31"/>
    </row>
    <row r="93" spans="1:7" ht="45" customHeight="1" x14ac:dyDescent="0.2">
      <c r="A93" s="11">
        <v>44</v>
      </c>
      <c r="B93" s="27"/>
      <c r="C93" s="12" t="s">
        <v>92</v>
      </c>
      <c r="D93" s="13" t="s">
        <v>12</v>
      </c>
      <c r="E93" s="19">
        <f>307.83+330.53+3+6.84</f>
        <v>648.19999999999993</v>
      </c>
      <c r="F93" s="31"/>
      <c r="G93" s="57"/>
    </row>
    <row r="94" spans="1:7" ht="15" customHeight="1" x14ac:dyDescent="0.2">
      <c r="A94" s="33" t="s">
        <v>98</v>
      </c>
      <c r="B94" s="21" t="s">
        <v>78</v>
      </c>
      <c r="C94" s="21" t="s">
        <v>82</v>
      </c>
      <c r="D94" s="21"/>
      <c r="E94" s="21"/>
      <c r="F94" s="31"/>
      <c r="G94" s="57"/>
    </row>
    <row r="95" spans="1:7" ht="30" customHeight="1" x14ac:dyDescent="0.2">
      <c r="A95" s="11">
        <v>48</v>
      </c>
      <c r="B95" s="28"/>
      <c r="C95" s="22" t="s">
        <v>79</v>
      </c>
      <c r="D95" s="13" t="s">
        <v>26</v>
      </c>
      <c r="E95" s="18">
        <v>114</v>
      </c>
      <c r="F95" s="31"/>
      <c r="G95" s="57"/>
    </row>
    <row r="96" spans="1:7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  <row r="110" spans="3:3" x14ac:dyDescent="0.2">
      <c r="C110" s="3"/>
    </row>
    <row r="111" spans="3:3" x14ac:dyDescent="0.2">
      <c r="C111" s="3"/>
    </row>
    <row r="112" spans="3:3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3"/>
    </row>
    <row r="151" spans="3:3" x14ac:dyDescent="0.2">
      <c r="C151" s="3"/>
    </row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</sheetData>
  <mergeCells count="9">
    <mergeCell ref="A66:E66"/>
    <mergeCell ref="G93:G95"/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1" fitToHeight="3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Przedmiar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2013-05-29T09:44:25Z</cp:lastPrinted>
  <dcterms:created xsi:type="dcterms:W3CDTF">1997-02-26T13:46:56Z</dcterms:created>
  <dcterms:modified xsi:type="dcterms:W3CDTF">2018-01-29T10:19:11Z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