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343\343_01_Przetargi\343_06_Romankowo\"/>
    </mc:Choice>
  </mc:AlternateContent>
  <bookViews>
    <workbookView xWindow="0" yWindow="0" windowWidth="14475" windowHeight="10665" xr2:uid="{00000000-000D-0000-FFFF-FFFF00000000}"/>
  </bookViews>
  <sheets>
    <sheet name="Przedmiar robót" sheetId="7" r:id="rId1"/>
  </sheets>
  <definedNames>
    <definedName name="_xlnm.Print_Area" localSheetId="0">'Przedmiar robót'!$A$1:$E$85</definedName>
    <definedName name="_xlnm.Print_Titles" localSheetId="0">'Przedmiar robót'!$7:$7</definedName>
  </definedNames>
  <calcPr calcId="171027"/>
</workbook>
</file>

<file path=xl/calcChain.xml><?xml version="1.0" encoding="utf-8"?>
<calcChain xmlns="http://schemas.openxmlformats.org/spreadsheetml/2006/main">
  <c r="F11" i="7" l="1"/>
  <c r="F21" i="7"/>
  <c r="F23" i="7"/>
  <c r="F26" i="7"/>
  <c r="F30" i="7"/>
  <c r="F34" i="7"/>
  <c r="F42" i="7"/>
  <c r="F51" i="7"/>
  <c r="F55" i="7"/>
  <c r="F58" i="7"/>
  <c r="F61" i="7"/>
  <c r="F64" i="7"/>
  <c r="F66" i="7"/>
  <c r="F70" i="7"/>
  <c r="F72" i="7"/>
  <c r="F75" i="7"/>
  <c r="F77" i="7" s="1"/>
  <c r="F80" i="7"/>
  <c r="F82" i="7"/>
  <c r="F86" i="7"/>
  <c r="F98" i="7"/>
  <c r="F100" i="7"/>
  <c r="F102" i="7"/>
  <c r="F105" i="7"/>
  <c r="F108" i="7"/>
  <c r="F110" i="7"/>
  <c r="F112" i="7"/>
  <c r="F116" i="7"/>
  <c r="F118" i="7"/>
  <c r="F121" i="7"/>
  <c r="F126" i="7"/>
  <c r="F128" i="7"/>
  <c r="F130" i="7"/>
  <c r="E20" i="7" l="1"/>
  <c r="E115" i="7" l="1"/>
  <c r="E117" i="7"/>
  <c r="E120" i="7"/>
  <c r="E129" i="7"/>
  <c r="E127" i="7"/>
  <c r="E125" i="7"/>
  <c r="E111" i="7"/>
  <c r="E109" i="7"/>
  <c r="E107" i="7"/>
  <c r="E104" i="7"/>
  <c r="E101" i="7"/>
  <c r="E99" i="7"/>
  <c r="E97" i="7"/>
  <c r="E85" i="7"/>
  <c r="E79" i="7"/>
  <c r="E81" i="7"/>
  <c r="E69" i="7"/>
  <c r="E71" i="7"/>
  <c r="E74" i="7" s="1"/>
  <c r="E76" i="7" s="1"/>
  <c r="E63" i="7"/>
  <c r="E57" i="7"/>
  <c r="E33" i="7"/>
  <c r="E65" i="7"/>
  <c r="E54" i="7"/>
  <c r="E22" i="7"/>
  <c r="E50" i="7"/>
  <c r="E41" i="7"/>
  <c r="E29" i="7"/>
  <c r="E25" i="7"/>
  <c r="E60" i="7" l="1"/>
  <c r="E10" i="7"/>
</calcChain>
</file>

<file path=xl/sharedStrings.xml><?xml version="1.0" encoding="utf-8"?>
<sst xmlns="http://schemas.openxmlformats.org/spreadsheetml/2006/main" count="195" uniqueCount="143">
  <si>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</si>
  <si>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</si>
  <si>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</si>
  <si>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</si>
  <si>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</si>
  <si>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</si>
  <si>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</si>
  <si>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1.1</t>
  </si>
  <si>
    <t>2.1</t>
  </si>
  <si>
    <t>4.1</t>
  </si>
  <si>
    <t>5.1</t>
  </si>
  <si>
    <t>Ilość</t>
  </si>
  <si>
    <r>
      <t>m</t>
    </r>
    <r>
      <rPr>
        <sz val="9"/>
        <rFont val="Arial"/>
        <family val="2"/>
        <charset val="238"/>
      </rPr>
      <t>²</t>
    </r>
  </si>
  <si>
    <t>3.1</t>
  </si>
  <si>
    <t>D-01.02.04</t>
  </si>
  <si>
    <t>D-06.00.00</t>
  </si>
  <si>
    <t>ROBOTY WYKOŃCZENIOWE</t>
  </si>
  <si>
    <t>D-06.03.01</t>
  </si>
  <si>
    <t>Ścinanie i uzupełnianie poboczy</t>
  </si>
  <si>
    <t xml:space="preserve">Ścinanie zawyżonego pobocza wraz z obróbką przy pniach drzew - średnia grubość ścinania 10 cm                                                                                                                                 </t>
  </si>
  <si>
    <t>6.1</t>
  </si>
  <si>
    <t>m</t>
  </si>
  <si>
    <t>5.2</t>
  </si>
  <si>
    <t>D-01.00.00</t>
  </si>
  <si>
    <t>ROBOTY PRZYGOTOWAWCZE</t>
  </si>
  <si>
    <t>Rozbiórka elementów dróg, ogrodzeń i przepustów</t>
  </si>
  <si>
    <t>km</t>
  </si>
  <si>
    <t>2.2</t>
  </si>
  <si>
    <t>2.3</t>
  </si>
  <si>
    <t>D-06.04.01</t>
  </si>
  <si>
    <t>Rowy</t>
  </si>
  <si>
    <t>Odnowa i oczyszczenie rowów przydrożnych z namułu o grub. do 50 cm z wyprofilowaniem skarp rowu</t>
  </si>
  <si>
    <t>Odtworzenie trasy i punktów wysokościowych przy liniowych robotach ziemnych - trasa w terenie równinnym wraz z wykonaniem mapy powykonawczej</t>
  </si>
  <si>
    <t xml:space="preserve">D-01.01.01a             </t>
  </si>
  <si>
    <t>Odtworzenie trasy i punktów wysokościowych oraz sporządzenie inwetntaryzacji powykonawczej drogi</t>
  </si>
  <si>
    <t>Oczyszczenie nawierzchni i połaczenia międzywarstwowe nawierzchni drogowej emulsja asfaltową</t>
  </si>
  <si>
    <t>D-06.03.01a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</si>
  <si>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</si>
  <si>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</si>
  <si>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</si>
  <si>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</si>
  <si>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</si>
  <si>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Wykonanie warstwy wiążącej z mieszanki mineralno - asfaltowej (beton asfaltowy AC 16 W) o grubości po zagęszczeniu 4 cm - zjazdy</t>
  </si>
  <si>
    <t>Montaż rur osłonowych dwudzielnych typu AROT</t>
  </si>
  <si>
    <t>kpl</t>
  </si>
  <si>
    <t xml:space="preserve">D-01.01.01b             </t>
  </si>
  <si>
    <t>Wyniesienie i stabilizacja granic pasa drogowego</t>
  </si>
  <si>
    <t>Stabilizacja granic pasa drogowego za pomocą świadków granicznych z napisem PAS DROGOWY</t>
  </si>
  <si>
    <t>D-04.05.01</t>
  </si>
  <si>
    <t>Podbudowa i ulepszone podłoże z gruntu lub kruszywa stabilizowanego cementem</t>
  </si>
  <si>
    <r>
      <t xml:space="preserve">Podbudowa z mieszanki kruszywa łamanego 0/31,5 stabilizowanego mechanicznie C </t>
    </r>
    <r>
      <rPr>
        <vertAlign val="subscript"/>
        <sz val="9"/>
        <rFont val="Arial CE"/>
        <charset val="238"/>
      </rPr>
      <t>50/30</t>
    </r>
    <r>
      <rPr>
        <sz val="9"/>
        <rFont val="Arial CE"/>
        <charset val="238"/>
      </rPr>
      <t xml:space="preserve"> o grubości po zagęszczeniu 20 cm - zjazdy bitumiczne   </t>
    </r>
  </si>
  <si>
    <t xml:space="preserve">Uzupełnienie poboczy kruszywem łamanych stabilizowanym mechanicznie -12 cm grubość warstwy po zagęszczeniu                                                                                                                                </t>
  </si>
  <si>
    <t>Przebudowa drogi powiatowej nr 1396N na odcinku Romankowo - Granica Powiatu o dł. 3,5 km</t>
  </si>
  <si>
    <t>Mechaniczne rozebranie nawierzchni z mieszanek mineralno-bitumicznych o gr. 3cm</t>
  </si>
  <si>
    <t>D-03.00.00</t>
  </si>
  <si>
    <t>ODWODNIENIE KORPUSU DROGOWEGO</t>
  </si>
  <si>
    <t>D-01.02.01</t>
  </si>
  <si>
    <t>Usunięcie drzew i krzaków</t>
  </si>
  <si>
    <t xml:space="preserve">Usunięcie zakrzaczeń z pasa drogowego </t>
  </si>
  <si>
    <t>D-03.01.03a</t>
  </si>
  <si>
    <t>Przepusty z rur polietylenowych HDPE spiralnie karbowanych</t>
  </si>
  <si>
    <t xml:space="preserve">Rozbiórka przepustów rurowych - rury betonowe o świetle 60 cm pod koroną drogi wraz z rozbiórką warstw konstrukcyjnych nawierzchni i wywiezieniem materiałów rozbiórkowych na odległość do 5 km  </t>
  </si>
  <si>
    <t xml:space="preserve">Rozbiórka przepustów rurowych - rury betonowe o świetle 40 cm pod korona drogi i zjazdami wraz z rozbiórką warstw konstrukcyjnych nawierzchni i wywiezieniem materiałów rozbiórkowych na odległość do 5 km </t>
  </si>
  <si>
    <t>Wykonanie 1 szt. przepustów pod koroną drogi z rur polietylenowych spiralnie karbowanych o śr. 60 cm na ławie z kruszywa naturalnego gr 10 cm wraz z obrukowaniem wlotu i wylotu (lub wykonaniem ścianek prefabrykowanych)</t>
  </si>
  <si>
    <t>Wykonanie 2 szt. przepustów pod koroną drogi z rur polietylenowych spiralnie karbowanych o śr. 40 cm na ławie z kruszywa naturalnego gr 10 cm wraz z obrukowaniem wlotu i wylotu (lub wykonaniem ścianek prefabrykowanych)</t>
  </si>
  <si>
    <t>Wykonanie 60 szt. przepustów pod zjazdami i mijankami z rur polietylenowych spiralnie karbowanych o śr. 40 cm na ławie z kruszywa naturalnego gr 10 cm wraz z obrukowaniem wlotu i wylotu (lub wykonaniem ścianek prefabrykowanych)</t>
  </si>
  <si>
    <t>D-02.00.00</t>
  </si>
  <si>
    <t>ROBOTY ZIEMNE</t>
  </si>
  <si>
    <t>D-02.01.01</t>
  </si>
  <si>
    <t>Wykonanie wykopów w gruntach nieskalistych</t>
  </si>
  <si>
    <t>D-06.02.01a</t>
  </si>
  <si>
    <t>Przepusty z rur polietylenowych spiralnie karbowanych pod zjazdami</t>
  </si>
  <si>
    <t>Wykonanie koryta na zjazdach bitumicznych i mijankach o głębokości 48 cm z transportem urobku samochodami samowyładowczymi</t>
  </si>
  <si>
    <t>D-04.02.01</t>
  </si>
  <si>
    <t>Warstwy odsączające i odcinające</t>
  </si>
  <si>
    <t>D-04.02.02</t>
  </si>
  <si>
    <t>Warstwa mrozoochronna</t>
  </si>
  <si>
    <t>Mechaniczne wykonanie warstwy odsączającej na zjazdach bitumicznych o grubości po zagęszczeniu 20 cm</t>
  </si>
  <si>
    <t>Mechaniczne wykonanie warstwy mrozoochronnej na całej szerokości jezdni, pobocza i mijankach o grubości po zagęszczeniu 20 cm</t>
  </si>
  <si>
    <t>Wykonanie koryta na całej szerokości jezdni, pobocza i mijankach o głębokości 51 cm z transportem urobku samochodami samowyładowczymi</t>
  </si>
  <si>
    <r>
      <t xml:space="preserve">Podbudowa z mieszanki kruszywa łamanego 0/31,5 stabilizowanego mechanicznie C </t>
    </r>
    <r>
      <rPr>
        <vertAlign val="subscript"/>
        <sz val="9"/>
        <rFont val="Arial CE"/>
        <charset val="238"/>
      </rPr>
      <t>50/30</t>
    </r>
    <r>
      <rPr>
        <sz val="9"/>
        <rFont val="Arial CE"/>
        <charset val="238"/>
      </rPr>
      <t xml:space="preserve"> na całej szerokości jezdni, pobocza i mijanek o grubości po zagęszczeniu 22 cm</t>
    </r>
  </si>
  <si>
    <t>Wykonanie warstwy wiążącej z mieszanki mineralno - asfaltowej (beton asfaltowy AC 16 W) o grubości po zagęszczeniu 8 cm - jezdnia i mijanki</t>
  </si>
  <si>
    <t>Wykonanie warstwy ścieralnej z mieszanki mineralno - asfaltowej (beton asfaltowy AC 8 S) o grubości po zagęszczeniu 4 cm - zjazdy</t>
  </si>
  <si>
    <t>Mechaniczne oczyszczenie istniejącej nawierzchni - jezdnia, mijanki i zjazdy</t>
  </si>
  <si>
    <t>Skropienie emulsją asfaltową nawierzchni bitumicznej - jezdnia, mijanki i zjazdy</t>
  </si>
  <si>
    <t>Wykonanie warstwy ścieralnej z mieszanki mineralno - asfaltowej (beton asfaltowy AC 8 S) o grubości po zagęszczeniu 4 cm - jezdnia i mijanki</t>
  </si>
  <si>
    <t>CHODNIKI, ZJAZDY I ZATOKI AUTOBUSOWE</t>
  </si>
  <si>
    <t>8.1</t>
  </si>
  <si>
    <t xml:space="preserve">D-04.01.01             </t>
  </si>
  <si>
    <t>Koryto wraz z profilowaniem i zagęszczaniem podłoża</t>
  </si>
  <si>
    <t>27</t>
  </si>
  <si>
    <t>Mechaniczne wykonanie koryta pod zatoki autobusowe w gruncie kat. I-IV głębokości 79 cm z transportem urobku samochodami samowyładowczymi</t>
  </si>
  <si>
    <t>30</t>
  </si>
  <si>
    <t>Mechaniczne wykonanie warstwy odsączającej pod zjazdy bitumiczne o grubości po zagęszczeniu 20 cm</t>
  </si>
  <si>
    <t>Mechaniczne wykonanie warstwy odsączającej pod zatoki autobusowe o grubości po zagęszczeniu 25 cm</t>
  </si>
  <si>
    <t>Mechaniczne wykonanie koryta pod chodnik w gruncie kat. I-IV głębokości 32 cm z transportem urobku samochodami samowyładowczymi</t>
  </si>
  <si>
    <t>Mechaniczne wykonanie koryta pod zjazdy z kostki brukowej betonowej w gruncie kat. I-IV głębokości 48 cm z transportem urobku samochodami samowyładowczymi</t>
  </si>
  <si>
    <t>Mechaniczne wykonanie warstwy odsączającej pod chodnik o grubości po zagęszczeniu 10 cm</t>
  </si>
  <si>
    <t>Mechaniczne wykonanie warstwy mrozoochronnej pod zatoki autobusowe o grubości po zagęszczeniu 20 cm</t>
  </si>
  <si>
    <t>D-04.04.02b</t>
  </si>
  <si>
    <t>Podbudowa zasadnicza z mieszanki kruszywa niezwiązanego</t>
  </si>
  <si>
    <t>Podbudowa z kruszywa łamanego stabilizowanego mechanicznie pod zatoki autobusowe o grubości po zagęszczeniu 22 cm</t>
  </si>
  <si>
    <t>Podbudowa z kruszywa łamanego stabilizowanego mechanicznie pod zjazdy z kostki brukowej betonowej o grubości po zagęszczeniu 20 cm</t>
  </si>
  <si>
    <t>Podbudowa z kruszywa łamanego stabilizowanego mechanicznie pod chodnik o grubości po zagęszczeniu 10 cm</t>
  </si>
  <si>
    <t>D-08.00.00</t>
  </si>
  <si>
    <t>ELEMENTY ULIC</t>
  </si>
  <si>
    <t>D-08.01.01b</t>
  </si>
  <si>
    <t>Ustawienie krawężników betonowych</t>
  </si>
  <si>
    <t>Ustawianie krawężników wtopionych o wymiarach 12x25 cm, na podsypce cementowo - piaskowej z wykonanie ławy betonowej zwykłej</t>
  </si>
  <si>
    <t>Ustawianie krawężników wystających o wymiarach 15x30 cm, na podsypce cementowo - piaskowej z wykonanie ławy betonowej z oporem</t>
  </si>
  <si>
    <t>D-08.03.01</t>
  </si>
  <si>
    <t>Betonowe obrzeża chodnikowe</t>
  </si>
  <si>
    <t xml:space="preserve">Ustawienie obrzeży betonowych o wymiarach 30x8 cm na podsypce piaskowej, spoiny wypełnione piaskiem </t>
  </si>
  <si>
    <t>D-05.03.23a</t>
  </si>
  <si>
    <t>Nawierzchnia z betonowej kostki brukowej dla dróg i ulic lokalnych oraz placów i chodników</t>
  </si>
  <si>
    <t>Wykonanie nawierzchni zatok autobusowych z kostki brukowej betonowej o grubości 8 cm na podsypce cem- piaskowej, spoiny wypełnione piaskiem</t>
  </si>
  <si>
    <t>Wykonanie nawierzchni zjazdów z kostki brukowej betonowej o grubości 8 cm na podsypce cem- piaskowej, spoiny wypełnione piaskiem</t>
  </si>
  <si>
    <t>Wykonanie nawierzchni chodników z kostki brukowej betonowej o grubości 8 cm na podsypce cem- piaskowej, spoiny wypełnione piaskiem</t>
  </si>
  <si>
    <t>Mechaniczne wykonanie warstwy gruntu stabilizowanego cementem C 1,5/2 na całej szerokości jezdni, pobocza i mijankach o grubości po zagęszczeniu 22 cm</t>
  </si>
  <si>
    <t>2.4</t>
  </si>
  <si>
    <t>6.2</t>
  </si>
  <si>
    <t>6.3</t>
  </si>
  <si>
    <t>6.4</t>
  </si>
  <si>
    <t>7.1</t>
  </si>
  <si>
    <t>7.2</t>
  </si>
  <si>
    <t>7.3</t>
  </si>
  <si>
    <t>9.1</t>
  </si>
  <si>
    <t>9.2</t>
  </si>
  <si>
    <t>9.3</t>
  </si>
  <si>
    <t>9.4</t>
  </si>
  <si>
    <t>10.1</t>
  </si>
  <si>
    <t>10.2</t>
  </si>
  <si>
    <t>11.1</t>
  </si>
  <si>
    <t>24</t>
  </si>
  <si>
    <t>28</t>
  </si>
  <si>
    <t>31</t>
  </si>
  <si>
    <t>32</t>
  </si>
  <si>
    <t>33</t>
  </si>
  <si>
    <t>UWAGA!!! W pozycji 13 należy uwzględnić obsypkę przepustu, warstwę odsączającą z kruszywa naturalnego o grubości zależnej od posadowienia przepustu do wysokości korytowania</t>
  </si>
  <si>
    <t>UWAGA!!! W pozycjach 11-12 należy uwzględnić obsypkę przepustu, warstwę odsączającą z kruszywa naturalnego o grubości zależnej od posadowienia przepustu do wysokości istniejącej niwelety drogi po rozbiórce istniejącej nawierzchni bitumicznej</t>
  </si>
  <si>
    <t>Pobocze utwardzone kruszywem łamanym</t>
  </si>
  <si>
    <t>PRZEDMIAR ROBÓT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</si>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</sst>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b/>
      <sz val="9"/>
      <color rgb="FFFF0000"/>
      <name val="Arial CE"/>
      <charset val="238"/>
    </font>
    <font>
      <vertAlign val="subscript"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7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4" fontId="7" fillId="0" borderId="0" xfId="0" applyNumberFormat="1" applyFont="1" applyBorder="1"/>
    <xf numFmtId="2" fontId="7" fillId="0" borderId="0" xfId="0" applyNumberFormat="1" applyFont="1"/>
    <xf numFmtId="2" fontId="10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/>
    <xf numFmtId="4" fontId="1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/>
    </xf>
    <xf numFmtId="49" fontId="2" fillId="3" borderId="8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/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Font="1" applyBorder="1"/>
    <xf numFmtId="0" fontId="1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164" fontId="7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4"/>
  <sheetViews>
    <sheetView tabSelected="1" topLeftCell="A111" zoomScaleNormal="100" zoomScaleSheetLayoutView="130" workbookViewId="0">
      <selection activeCell="E134" sqref="E134:F134"/>
    </sheetView>
  </sheetViews>
  <sheetFormatPr defaultColWidth="9.140625" defaultRowHeight="12.75" x14ac:dyDescent="0.2"/>
  <cols>
    <col min="1" max="1" width="4.7109375" style="1" customWidth="1"/>
    <col min="2" max="2" width="13.85546875" style="1" customWidth="1"/>
    <col min="3" max="3" width="51.42578125" style="1" customWidth="1"/>
    <col min="4" max="4" width="5.28515625" style="1" customWidth="1"/>
    <col min="5" max="6" width="10.28515625" style="1" customWidth="1"/>
    <col min="7" max="7" width="11.7109375" style="1" bestFit="1" customWidth="1"/>
    <col min="8" max="8" width="11.7109375" style="1" customWidth="1"/>
    <col min="9" max="16384" width="9.140625" style="1"/>
  </cols>
  <sheetData>
    <row r="1" spans="1:10" ht="15" customHeight="1" x14ac:dyDescent="0.2">
      <c r="A1" s="41" t="s">
        <v>141</v>
      </c>
      <c r="B1" s="41"/>
      <c r="C1" s="41"/>
      <c r="D1" s="41"/>
      <c r="E1" s="41"/>
    </row>
    <row r="2" spans="1:10" ht="15" customHeight="1" x14ac:dyDescent="0.2">
      <c r="A2" s="4"/>
      <c r="B2" s="4"/>
      <c r="C2" s="4"/>
      <c r="D2" s="4"/>
      <c r="E2" s="4"/>
      <c r="F2" s="37"/>
    </row>
    <row r="3" spans="1:10" ht="15" customHeight="1" x14ac:dyDescent="0.2">
      <c r="A3" s="42" t="s">
        <v>52</v>
      </c>
      <c r="B3" s="42"/>
      <c r="C3" s="42"/>
      <c r="D3" s="42"/>
      <c r="E3" s="42"/>
    </row>
    <row r="4" spans="1:10" ht="15" customHeight="1" thickBot="1" x14ac:dyDescent="0.25">
      <c r="A4" s="4"/>
      <c r="B4" s="4"/>
      <c r="C4" s="4"/>
      <c r="D4" s="4"/>
      <c r="E4" s="4"/>
      <c r="F4" s="37"/>
    </row>
    <row r="5" spans="1:10" ht="24" customHeight="1" thickTop="1" x14ac:dyDescent="0.2">
      <c r="A5" s="50"/>
      <c r="B5" s="51" t="s">
        <v>5</v>
      </c>
      <c r="C5" s="51" t="s">
        <v>0</v>
      </c>
      <c r="D5" s="51" t="s">
        <v>6</v>
      </c>
      <c r="E5" s="51" t="s">
        <v>11</v>
      </c>
      <c r="F5" s="52" t="s">
        <v>142</v>
      </c>
      <c r="G5" s="2"/>
      <c r="H5" s="2"/>
      <c r="I5" s="2"/>
      <c r="J5" s="2"/>
    </row>
    <row r="6" spans="1:10" ht="17.25" hidden="1" customHeight="1" x14ac:dyDescent="0.2">
      <c r="A6" s="53"/>
      <c r="B6" s="43"/>
      <c r="C6" s="43"/>
      <c r="D6" s="43"/>
      <c r="E6" s="43"/>
      <c r="F6" s="54"/>
      <c r="G6" s="2"/>
      <c r="H6" s="2"/>
      <c r="I6" s="2"/>
      <c r="J6" s="2"/>
    </row>
    <row r="7" spans="1:10" ht="9.9499999999999993" customHeight="1" x14ac:dyDescent="0.2">
      <c r="A7" s="55">
        <v>1</v>
      </c>
      <c r="B7" s="6">
        <v>2</v>
      </c>
      <c r="C7" s="6">
        <v>3</v>
      </c>
      <c r="D7" s="6">
        <v>4</v>
      </c>
      <c r="E7" s="6">
        <v>5</v>
      </c>
      <c r="F7" s="56">
        <v>6</v>
      </c>
      <c r="G7" s="2"/>
      <c r="H7" s="2"/>
      <c r="I7" s="2"/>
      <c r="J7" s="2"/>
    </row>
    <row r="8" spans="1:10" ht="15" customHeight="1" x14ac:dyDescent="0.2">
      <c r="A8" s="57">
        <v>1</v>
      </c>
      <c r="B8" s="7" t="s">
        <v>15</v>
      </c>
      <c r="C8" s="8" t="s">
        <v>16</v>
      </c>
      <c r="D8" s="7"/>
      <c r="E8" s="28"/>
      <c r="F8" s="58"/>
      <c r="G8" s="2"/>
      <c r="H8" s="2"/>
      <c r="I8" s="2"/>
      <c r="J8" s="2"/>
    </row>
    <row r="9" spans="1:10" ht="15" customHeight="1" x14ac:dyDescent="0.2">
      <c r="A9" s="59" t="s">
        <v>7</v>
      </c>
      <c r="B9" s="10" t="s">
        <v>17</v>
      </c>
      <c r="C9" s="9" t="s">
        <v>18</v>
      </c>
      <c r="D9" s="11"/>
      <c r="E9" s="29"/>
      <c r="F9" s="60"/>
      <c r="G9" s="26"/>
      <c r="H9" s="27"/>
      <c r="I9" s="2"/>
      <c r="J9" s="2"/>
    </row>
    <row r="10" spans="1:10" ht="30" customHeight="1" x14ac:dyDescent="0.2">
      <c r="A10" s="61">
        <v>1</v>
      </c>
      <c r="B10" s="12"/>
      <c r="C10" s="13" t="s">
        <v>19</v>
      </c>
      <c r="D10" s="14" t="s">
        <v>12</v>
      </c>
      <c r="E10" s="15">
        <f>350*2</f>
        <v>700</v>
      </c>
      <c r="F10" s="62"/>
      <c r="H10" s="2"/>
      <c r="I10" s="2"/>
      <c r="J10" s="2"/>
    </row>
    <row r="11" spans="1:10" ht="16.5" customHeight="1" x14ac:dyDescent="0.2">
      <c r="A11" s="61"/>
      <c r="B11" s="12"/>
      <c r="C11" s="13"/>
      <c r="D11" s="14"/>
      <c r="E11" s="15"/>
      <c r="F11" s="62">
        <f>350*2</f>
        <v>700</v>
      </c>
      <c r="H11" s="2"/>
      <c r="I11" s="2"/>
      <c r="J11" s="2"/>
    </row>
    <row r="12" spans="1:10" ht="15" customHeight="1" x14ac:dyDescent="0.2">
      <c r="A12" s="57">
        <v>2</v>
      </c>
      <c r="B12" s="7" t="s">
        <v>23</v>
      </c>
      <c r="C12" s="8" t="s">
        <v>24</v>
      </c>
      <c r="D12" s="7"/>
      <c r="E12" s="28"/>
      <c r="F12" s="58"/>
    </row>
    <row r="13" spans="1:10" ht="30" customHeight="1" x14ac:dyDescent="0.2">
      <c r="A13" s="63" t="s">
        <v>8</v>
      </c>
      <c r="B13" s="17" t="s">
        <v>33</v>
      </c>
      <c r="C13" s="20" t="s">
        <v>34</v>
      </c>
      <c r="D13" s="14"/>
      <c r="E13" s="31"/>
      <c r="F13" s="64"/>
      <c r="G13" s="2"/>
    </row>
    <row r="14" spans="1:10" ht="24" customHeight="1" x14ac:dyDescent="0.2">
      <c r="A14" s="61">
        <v>2</v>
      </c>
      <c r="B14" s="12"/>
      <c r="C14" s="13" t="s">
        <v>32</v>
      </c>
      <c r="D14" s="14" t="s">
        <v>26</v>
      </c>
      <c r="E14" s="18">
        <v>3.5</v>
      </c>
      <c r="F14" s="65"/>
      <c r="G14" s="5"/>
    </row>
    <row r="15" spans="1:10" ht="16.5" customHeight="1" x14ac:dyDescent="0.2">
      <c r="A15" s="61"/>
      <c r="B15" s="12"/>
      <c r="C15" s="13"/>
      <c r="D15" s="14"/>
      <c r="E15" s="18"/>
      <c r="F15" s="66">
        <v>4.5</v>
      </c>
      <c r="G15" s="5"/>
    </row>
    <row r="16" spans="1:10" ht="24" customHeight="1" x14ac:dyDescent="0.2">
      <c r="A16" s="67" t="s">
        <v>27</v>
      </c>
      <c r="B16" s="17" t="s">
        <v>45</v>
      </c>
      <c r="C16" s="20" t="s">
        <v>46</v>
      </c>
      <c r="D16" s="14"/>
      <c r="E16" s="18"/>
      <c r="F16" s="66"/>
      <c r="G16" s="5"/>
    </row>
    <row r="17" spans="1:8" ht="30" customHeight="1" x14ac:dyDescent="0.2">
      <c r="A17" s="61">
        <v>3</v>
      </c>
      <c r="B17" s="12"/>
      <c r="C17" s="13" t="s">
        <v>47</v>
      </c>
      <c r="D17" s="14" t="s">
        <v>44</v>
      </c>
      <c r="E17" s="18">
        <v>1</v>
      </c>
      <c r="F17" s="65"/>
      <c r="G17" s="5"/>
    </row>
    <row r="18" spans="1:8" ht="16.5" customHeight="1" x14ac:dyDescent="0.2">
      <c r="A18" s="61"/>
      <c r="B18" s="12"/>
      <c r="C18" s="13"/>
      <c r="D18" s="14"/>
      <c r="E18" s="18"/>
      <c r="F18" s="66">
        <v>2</v>
      </c>
      <c r="G18" s="5"/>
    </row>
    <row r="19" spans="1:8" ht="24" customHeight="1" x14ac:dyDescent="0.2">
      <c r="A19" s="67" t="s">
        <v>28</v>
      </c>
      <c r="B19" s="10" t="s">
        <v>56</v>
      </c>
      <c r="C19" s="10" t="s">
        <v>57</v>
      </c>
      <c r="D19" s="14"/>
      <c r="E19" s="18"/>
      <c r="F19" s="66"/>
      <c r="G19" s="5"/>
    </row>
    <row r="20" spans="1:8" ht="30" customHeight="1" x14ac:dyDescent="0.2">
      <c r="A20" s="61">
        <v>4</v>
      </c>
      <c r="B20" s="12"/>
      <c r="C20" s="13" t="s">
        <v>58</v>
      </c>
      <c r="D20" s="14" t="s">
        <v>12</v>
      </c>
      <c r="E20" s="18">
        <f>(3500/2)*4*2</f>
        <v>14000</v>
      </c>
      <c r="F20" s="65"/>
      <c r="G20" s="5"/>
    </row>
    <row r="21" spans="1:8" ht="16.5" customHeight="1" x14ac:dyDescent="0.2">
      <c r="A21" s="61"/>
      <c r="B21" s="12"/>
      <c r="C21" s="13"/>
      <c r="D21" s="14"/>
      <c r="E21" s="18"/>
      <c r="F21" s="66">
        <f>(3500/2)*4*2</f>
        <v>14000</v>
      </c>
      <c r="G21" s="5"/>
    </row>
    <row r="22" spans="1:8" ht="24" customHeight="1" x14ac:dyDescent="0.2">
      <c r="A22" s="61">
        <v>5</v>
      </c>
      <c r="B22" s="10"/>
      <c r="C22" s="24" t="s">
        <v>43</v>
      </c>
      <c r="D22" s="14" t="s">
        <v>21</v>
      </c>
      <c r="E22" s="15">
        <f>133+107</f>
        <v>240</v>
      </c>
      <c r="F22" s="65"/>
      <c r="G22" s="5"/>
    </row>
    <row r="23" spans="1:8" ht="16.5" customHeight="1" x14ac:dyDescent="0.2">
      <c r="A23" s="61"/>
      <c r="B23" s="10"/>
      <c r="C23" s="24"/>
      <c r="D23" s="14"/>
      <c r="E23" s="15"/>
      <c r="F23" s="62">
        <f>133+107</f>
        <v>240</v>
      </c>
      <c r="G23" s="5"/>
    </row>
    <row r="24" spans="1:8" ht="15" customHeight="1" x14ac:dyDescent="0.2">
      <c r="A24" s="67" t="s">
        <v>119</v>
      </c>
      <c r="B24" s="10" t="s">
        <v>14</v>
      </c>
      <c r="C24" s="10" t="s">
        <v>25</v>
      </c>
      <c r="D24" s="14"/>
      <c r="E24" s="30"/>
      <c r="F24" s="68"/>
    </row>
    <row r="25" spans="1:8" ht="30" customHeight="1" x14ac:dyDescent="0.2">
      <c r="A25" s="61">
        <v>6</v>
      </c>
      <c r="B25" s="10"/>
      <c r="C25" s="13" t="s">
        <v>53</v>
      </c>
      <c r="D25" s="14" t="s">
        <v>12</v>
      </c>
      <c r="E25" s="19">
        <f>(2456*5.5)+((3500-2456)*3.5)</f>
        <v>17162</v>
      </c>
      <c r="F25" s="65"/>
      <c r="G25" s="5"/>
      <c r="H25" s="27"/>
    </row>
    <row r="26" spans="1:8" ht="16.5" customHeight="1" x14ac:dyDescent="0.2">
      <c r="A26" s="61"/>
      <c r="B26" s="10"/>
      <c r="C26" s="13"/>
      <c r="D26" s="14"/>
      <c r="E26" s="19"/>
      <c r="F26" s="69">
        <f>(2456*5.5)+((3500-2456)*3.5)</f>
        <v>17162</v>
      </c>
      <c r="G26" s="5"/>
      <c r="H26" s="27"/>
    </row>
    <row r="27" spans="1:8" ht="24" customHeight="1" x14ac:dyDescent="0.2">
      <c r="A27" s="61">
        <v>7</v>
      </c>
      <c r="B27" s="10"/>
      <c r="C27" s="13" t="s">
        <v>61</v>
      </c>
      <c r="D27" s="14" t="s">
        <v>21</v>
      </c>
      <c r="E27" s="19">
        <v>9</v>
      </c>
      <c r="F27" s="65"/>
      <c r="G27" s="5"/>
      <c r="H27" s="27"/>
    </row>
    <row r="28" spans="1:8" ht="16.5" customHeight="1" x14ac:dyDescent="0.2">
      <c r="A28" s="61"/>
      <c r="B28" s="10"/>
      <c r="C28" s="13"/>
      <c r="D28" s="14"/>
      <c r="E28" s="19"/>
      <c r="F28" s="69">
        <v>10</v>
      </c>
      <c r="G28" s="5"/>
      <c r="H28" s="27"/>
    </row>
    <row r="29" spans="1:8" ht="60" customHeight="1" x14ac:dyDescent="0.2">
      <c r="A29" s="61">
        <v>8</v>
      </c>
      <c r="B29" s="10"/>
      <c r="C29" s="13" t="s">
        <v>62</v>
      </c>
      <c r="D29" s="14" t="s">
        <v>21</v>
      </c>
      <c r="E29" s="19">
        <f>18+(12*7)+49+50</f>
        <v>201</v>
      </c>
      <c r="F29" s="65"/>
      <c r="G29" s="5"/>
      <c r="H29" s="27"/>
    </row>
    <row r="30" spans="1:8" ht="16.5" customHeight="1" x14ac:dyDescent="0.2">
      <c r="A30" s="61"/>
      <c r="B30" s="10"/>
      <c r="C30" s="13"/>
      <c r="D30" s="14"/>
      <c r="E30" s="19"/>
      <c r="F30" s="69">
        <f>18+(12*7)+49+50</f>
        <v>201</v>
      </c>
      <c r="G30" s="5"/>
      <c r="H30" s="27"/>
    </row>
    <row r="31" spans="1:8" ht="24" customHeight="1" x14ac:dyDescent="0.2">
      <c r="A31" s="70">
        <v>3</v>
      </c>
      <c r="B31" s="7" t="s">
        <v>66</v>
      </c>
      <c r="C31" s="8" t="s">
        <v>67</v>
      </c>
      <c r="D31" s="8"/>
      <c r="E31" s="8"/>
      <c r="F31" s="71"/>
      <c r="G31" s="5"/>
      <c r="H31" s="27"/>
    </row>
    <row r="32" spans="1:8" ht="15" customHeight="1" x14ac:dyDescent="0.2">
      <c r="A32" s="67" t="s">
        <v>13</v>
      </c>
      <c r="B32" s="10" t="s">
        <v>68</v>
      </c>
      <c r="C32" s="10" t="s">
        <v>69</v>
      </c>
      <c r="D32" s="14"/>
      <c r="E32" s="19"/>
      <c r="F32" s="69"/>
      <c r="G32" s="5"/>
      <c r="H32" s="27"/>
    </row>
    <row r="33" spans="1:8" ht="45" customHeight="1" x14ac:dyDescent="0.2">
      <c r="A33" s="61">
        <v>9</v>
      </c>
      <c r="B33" s="10"/>
      <c r="C33" s="13" t="s">
        <v>79</v>
      </c>
      <c r="D33" s="14" t="s">
        <v>12</v>
      </c>
      <c r="E33" s="15">
        <f>((5.5+0.75+0.75)*2456)+((4+0.75+0.75)*1044)+407.62</f>
        <v>23341.62</v>
      </c>
      <c r="F33" s="65"/>
      <c r="G33" s="5"/>
      <c r="H33" s="27"/>
    </row>
    <row r="34" spans="1:8" ht="16.5" customHeight="1" x14ac:dyDescent="0.2">
      <c r="A34" s="61"/>
      <c r="B34" s="10"/>
      <c r="C34" s="13"/>
      <c r="D34" s="14"/>
      <c r="E34" s="15"/>
      <c r="F34" s="62">
        <f>((5.5+0.75+0.75)*2456)+((4+0.75+0.75)*1044)+407.62</f>
        <v>23341.62</v>
      </c>
      <c r="G34" s="5"/>
      <c r="H34" s="27"/>
    </row>
    <row r="35" spans="1:8" ht="24" customHeight="1" x14ac:dyDescent="0.2">
      <c r="A35" s="61">
        <v>10</v>
      </c>
      <c r="B35" s="10"/>
      <c r="C35" s="24" t="s">
        <v>72</v>
      </c>
      <c r="D35" s="14" t="s">
        <v>12</v>
      </c>
      <c r="E35" s="15">
        <v>1525.4</v>
      </c>
      <c r="F35" s="65"/>
      <c r="G35" s="5"/>
      <c r="H35" s="27"/>
    </row>
    <row r="36" spans="1:8" ht="16.5" customHeight="1" x14ac:dyDescent="0.2">
      <c r="A36" s="61"/>
      <c r="B36" s="10"/>
      <c r="C36" s="24"/>
      <c r="D36" s="14"/>
      <c r="E36" s="15"/>
      <c r="F36" s="62">
        <v>1526.4</v>
      </c>
      <c r="G36" s="5"/>
      <c r="H36" s="27"/>
    </row>
    <row r="37" spans="1:8" ht="15" customHeight="1" x14ac:dyDescent="0.2">
      <c r="A37" s="57">
        <v>4</v>
      </c>
      <c r="B37" s="7" t="s">
        <v>54</v>
      </c>
      <c r="C37" s="7" t="s">
        <v>55</v>
      </c>
      <c r="D37" s="34"/>
      <c r="E37" s="34"/>
      <c r="F37" s="72"/>
    </row>
    <row r="38" spans="1:8" ht="24" customHeight="1" x14ac:dyDescent="0.2">
      <c r="A38" s="73" t="s">
        <v>9</v>
      </c>
      <c r="B38" s="9" t="s">
        <v>59</v>
      </c>
      <c r="C38" s="20" t="s">
        <v>60</v>
      </c>
      <c r="D38" s="14"/>
      <c r="E38" s="33"/>
      <c r="F38" s="74"/>
    </row>
    <row r="39" spans="1:8" ht="60" customHeight="1" x14ac:dyDescent="0.2">
      <c r="A39" s="61">
        <v>11</v>
      </c>
      <c r="B39" s="10"/>
      <c r="C39" s="24" t="s">
        <v>63</v>
      </c>
      <c r="D39" s="14" t="s">
        <v>21</v>
      </c>
      <c r="E39" s="15">
        <v>9</v>
      </c>
      <c r="F39" s="65"/>
    </row>
    <row r="40" spans="1:8" ht="16.5" customHeight="1" x14ac:dyDescent="0.2">
      <c r="A40" s="61"/>
      <c r="B40" s="10"/>
      <c r="C40" s="24"/>
      <c r="D40" s="14"/>
      <c r="E40" s="15"/>
      <c r="F40" s="62">
        <v>10</v>
      </c>
    </row>
    <row r="41" spans="1:8" ht="24" customHeight="1" x14ac:dyDescent="0.2">
      <c r="A41" s="61">
        <v>12</v>
      </c>
      <c r="B41" s="10"/>
      <c r="C41" s="24" t="s">
        <v>64</v>
      </c>
      <c r="D41" s="14" t="s">
        <v>21</v>
      </c>
      <c r="E41" s="15">
        <f>1*12</f>
        <v>12</v>
      </c>
      <c r="F41" s="65"/>
    </row>
    <row r="42" spans="1:8" ht="16.5" customHeight="1" x14ac:dyDescent="0.2">
      <c r="A42" s="75"/>
      <c r="B42" s="48"/>
      <c r="C42" s="49"/>
      <c r="D42" s="46"/>
      <c r="E42" s="47"/>
      <c r="F42" s="62">
        <f>1*12</f>
        <v>12</v>
      </c>
    </row>
    <row r="43" spans="1:8" ht="24" customHeight="1" x14ac:dyDescent="0.2">
      <c r="A43" s="76" t="s">
        <v>139</v>
      </c>
      <c r="B43" s="38"/>
      <c r="C43" s="38"/>
      <c r="D43" s="38"/>
      <c r="E43" s="38"/>
      <c r="F43" s="77"/>
    </row>
    <row r="44" spans="1:8" ht="15" customHeight="1" x14ac:dyDescent="0.2">
      <c r="A44" s="57">
        <v>5</v>
      </c>
      <c r="B44" s="7" t="s">
        <v>15</v>
      </c>
      <c r="C44" s="8" t="s">
        <v>16</v>
      </c>
      <c r="D44" s="7"/>
      <c r="E44" s="28"/>
      <c r="F44" s="58"/>
    </row>
    <row r="45" spans="1:8" ht="24" customHeight="1" x14ac:dyDescent="0.2">
      <c r="A45" s="78" t="s">
        <v>10</v>
      </c>
      <c r="B45" s="9" t="s">
        <v>70</v>
      </c>
      <c r="C45" s="20" t="s">
        <v>71</v>
      </c>
      <c r="D45" s="10"/>
      <c r="E45" s="32"/>
      <c r="F45" s="79"/>
    </row>
    <row r="46" spans="1:8" ht="60" customHeight="1" x14ac:dyDescent="0.2">
      <c r="A46" s="61">
        <v>13</v>
      </c>
      <c r="B46" s="9"/>
      <c r="C46" s="21" t="s">
        <v>65</v>
      </c>
      <c r="D46" s="14" t="s">
        <v>21</v>
      </c>
      <c r="E46" s="16">
        <v>618</v>
      </c>
      <c r="F46" s="65"/>
    </row>
    <row r="47" spans="1:8" ht="16.5" customHeight="1" x14ac:dyDescent="0.2">
      <c r="A47" s="61"/>
      <c r="B47" s="9"/>
      <c r="C47" s="21"/>
      <c r="D47" s="14"/>
      <c r="E47" s="16"/>
      <c r="F47" s="80">
        <v>619</v>
      </c>
    </row>
    <row r="48" spans="1:8" ht="24" customHeight="1" x14ac:dyDescent="0.2">
      <c r="A48" s="81" t="s">
        <v>138</v>
      </c>
      <c r="B48" s="40"/>
      <c r="C48" s="40"/>
      <c r="D48" s="40"/>
      <c r="E48" s="40"/>
      <c r="F48" s="82"/>
    </row>
    <row r="49" spans="1:7" ht="15" customHeight="1" x14ac:dyDescent="0.2">
      <c r="A49" s="78" t="s">
        <v>22</v>
      </c>
      <c r="B49" s="9" t="s">
        <v>29</v>
      </c>
      <c r="C49" s="9" t="s">
        <v>30</v>
      </c>
      <c r="D49" s="10"/>
      <c r="E49" s="32"/>
      <c r="F49" s="79"/>
    </row>
    <row r="50" spans="1:7" ht="30" customHeight="1" x14ac:dyDescent="0.2">
      <c r="A50" s="61">
        <v>14</v>
      </c>
      <c r="B50" s="10"/>
      <c r="C50" s="13" t="s">
        <v>31</v>
      </c>
      <c r="D50" s="14" t="s">
        <v>21</v>
      </c>
      <c r="E50" s="19">
        <f>3500*2</f>
        <v>7000</v>
      </c>
      <c r="F50" s="65"/>
    </row>
    <row r="51" spans="1:7" ht="16.5" customHeight="1" x14ac:dyDescent="0.2">
      <c r="A51" s="61"/>
      <c r="B51" s="10"/>
      <c r="C51" s="13"/>
      <c r="D51" s="14"/>
      <c r="E51" s="19"/>
      <c r="F51" s="69">
        <f>3500*2</f>
        <v>7000</v>
      </c>
    </row>
    <row r="52" spans="1:7" ht="24" customHeight="1" x14ac:dyDescent="0.2">
      <c r="A52" s="57">
        <v>6</v>
      </c>
      <c r="B52" s="7" t="s">
        <v>1</v>
      </c>
      <c r="C52" s="8" t="s">
        <v>2</v>
      </c>
      <c r="D52" s="7"/>
      <c r="E52" s="28"/>
      <c r="F52" s="58"/>
    </row>
    <row r="53" spans="1:7" ht="15" customHeight="1" x14ac:dyDescent="0.2">
      <c r="A53" s="67" t="s">
        <v>20</v>
      </c>
      <c r="B53" s="17" t="s">
        <v>73</v>
      </c>
      <c r="C53" s="10" t="s">
        <v>74</v>
      </c>
      <c r="D53" s="10"/>
      <c r="E53" s="32"/>
      <c r="F53" s="79"/>
    </row>
    <row r="54" spans="1:7" ht="24" customHeight="1" x14ac:dyDescent="0.2">
      <c r="A54" s="83">
        <v>15</v>
      </c>
      <c r="B54" s="10"/>
      <c r="C54" s="24" t="s">
        <v>77</v>
      </c>
      <c r="D54" s="14" t="s">
        <v>12</v>
      </c>
      <c r="E54" s="19">
        <f>E35</f>
        <v>1525.4</v>
      </c>
      <c r="F54" s="65"/>
    </row>
    <row r="55" spans="1:7" ht="16.5" customHeight="1" x14ac:dyDescent="0.2">
      <c r="A55" s="83"/>
      <c r="B55" s="10"/>
      <c r="C55" s="24"/>
      <c r="D55" s="14"/>
      <c r="E55" s="19"/>
      <c r="F55" s="69">
        <f>F36</f>
        <v>1526.4</v>
      </c>
    </row>
    <row r="56" spans="1:7" ht="15" customHeight="1" x14ac:dyDescent="0.2">
      <c r="A56" s="67" t="s">
        <v>120</v>
      </c>
      <c r="B56" s="17" t="s">
        <v>75</v>
      </c>
      <c r="C56" s="10" t="s">
        <v>76</v>
      </c>
      <c r="D56" s="10"/>
      <c r="E56" s="32"/>
      <c r="F56" s="79"/>
    </row>
    <row r="57" spans="1:7" ht="24" customHeight="1" x14ac:dyDescent="0.2">
      <c r="A57" s="83">
        <v>16</v>
      </c>
      <c r="B57" s="10"/>
      <c r="C57" s="24" t="s">
        <v>78</v>
      </c>
      <c r="D57" s="14" t="s">
        <v>12</v>
      </c>
      <c r="E57" s="15">
        <f>((5.5+0.61+0.61)*2456)+((4+0.61+0.61)*1044)+407.62</f>
        <v>22361.620000000003</v>
      </c>
      <c r="F57" s="65"/>
    </row>
    <row r="58" spans="1:7" ht="16.5" customHeight="1" x14ac:dyDescent="0.2">
      <c r="A58" s="83"/>
      <c r="B58" s="10"/>
      <c r="C58" s="24"/>
      <c r="D58" s="14"/>
      <c r="E58" s="15"/>
      <c r="F58" s="62">
        <f>((5.5+0.61+0.61)*2456)+((4+0.61+0.61)*1044)+407.62</f>
        <v>22361.620000000003</v>
      </c>
    </row>
    <row r="59" spans="1:7" ht="30" customHeight="1" x14ac:dyDescent="0.2">
      <c r="A59" s="84" t="s">
        <v>121</v>
      </c>
      <c r="B59" s="17" t="s">
        <v>48</v>
      </c>
      <c r="C59" s="22" t="s">
        <v>49</v>
      </c>
      <c r="D59" s="14"/>
      <c r="E59" s="31"/>
      <c r="F59" s="64"/>
    </row>
    <row r="60" spans="1:7" ht="45" customHeight="1" x14ac:dyDescent="0.2">
      <c r="A60" s="61">
        <v>17</v>
      </c>
      <c r="B60" s="17"/>
      <c r="C60" s="13" t="s">
        <v>118</v>
      </c>
      <c r="D60" s="14" t="s">
        <v>12</v>
      </c>
      <c r="E60" s="15">
        <f>E33</f>
        <v>23341.62</v>
      </c>
      <c r="F60" s="65"/>
      <c r="G60" s="5"/>
    </row>
    <row r="61" spans="1:7" ht="16.5" customHeight="1" x14ac:dyDescent="0.2">
      <c r="A61" s="61"/>
      <c r="B61" s="17"/>
      <c r="C61" s="13"/>
      <c r="D61" s="14"/>
      <c r="E61" s="15"/>
      <c r="F61" s="62">
        <f>F34</f>
        <v>23341.62</v>
      </c>
      <c r="G61" s="5"/>
    </row>
    <row r="62" spans="1:7" ht="15" customHeight="1" x14ac:dyDescent="0.2">
      <c r="A62" s="78" t="s">
        <v>122</v>
      </c>
      <c r="B62" s="10" t="s">
        <v>99</v>
      </c>
      <c r="C62" s="9" t="s">
        <v>100</v>
      </c>
      <c r="D62" s="10"/>
      <c r="E62" s="32"/>
      <c r="F62" s="79"/>
    </row>
    <row r="63" spans="1:7" ht="45" customHeight="1" x14ac:dyDescent="0.2">
      <c r="A63" s="61">
        <v>18</v>
      </c>
      <c r="B63" s="10"/>
      <c r="C63" s="13" t="s">
        <v>80</v>
      </c>
      <c r="D63" s="14" t="s">
        <v>12</v>
      </c>
      <c r="E63" s="15">
        <f>((5.5+0.45+0.45)*2456)+((4+0.45+0.45)*1044)+407.62</f>
        <v>21241.62</v>
      </c>
      <c r="F63" s="65"/>
    </row>
    <row r="64" spans="1:7" ht="16.5" customHeight="1" x14ac:dyDescent="0.2">
      <c r="A64" s="61"/>
      <c r="B64" s="10"/>
      <c r="C64" s="13"/>
      <c r="D64" s="14"/>
      <c r="E64" s="15"/>
      <c r="F64" s="62">
        <f>((5.5+0.45+0.45)*2456)+((4+0.45+0.45)*1044)+407.62</f>
        <v>21241.62</v>
      </c>
    </row>
    <row r="65" spans="1:8" ht="24" customHeight="1" x14ac:dyDescent="0.2">
      <c r="A65" s="61">
        <v>19</v>
      </c>
      <c r="B65" s="10"/>
      <c r="C65" s="13" t="s">
        <v>50</v>
      </c>
      <c r="D65" s="14" t="s">
        <v>12</v>
      </c>
      <c r="E65" s="19">
        <f>E35</f>
        <v>1525.4</v>
      </c>
      <c r="F65" s="65"/>
    </row>
    <row r="66" spans="1:8" ht="16.5" customHeight="1" x14ac:dyDescent="0.2">
      <c r="A66" s="61"/>
      <c r="B66" s="10"/>
      <c r="C66" s="13"/>
      <c r="D66" s="14"/>
      <c r="E66" s="19"/>
      <c r="F66" s="69">
        <f>F36</f>
        <v>1526.4</v>
      </c>
    </row>
    <row r="67" spans="1:8" ht="24" customHeight="1" x14ac:dyDescent="0.2">
      <c r="A67" s="57">
        <v>7</v>
      </c>
      <c r="B67" s="7" t="s">
        <v>3</v>
      </c>
      <c r="C67" s="8" t="s">
        <v>4</v>
      </c>
      <c r="D67" s="7"/>
      <c r="E67" s="28"/>
      <c r="F67" s="58"/>
    </row>
    <row r="68" spans="1:8" ht="30" customHeight="1" x14ac:dyDescent="0.2">
      <c r="A68" s="84" t="s">
        <v>123</v>
      </c>
      <c r="B68" s="10" t="s">
        <v>40</v>
      </c>
      <c r="C68" s="20" t="s">
        <v>41</v>
      </c>
      <c r="D68" s="14"/>
      <c r="E68" s="31"/>
      <c r="F68" s="64"/>
    </row>
    <row r="69" spans="1:8" ht="24" customHeight="1" x14ac:dyDescent="0.2">
      <c r="A69" s="61">
        <v>20</v>
      </c>
      <c r="B69" s="17"/>
      <c r="C69" s="13" t="s">
        <v>81</v>
      </c>
      <c r="D69" s="14" t="s">
        <v>12</v>
      </c>
      <c r="E69" s="15">
        <f>((5.5+0.06+0.06)*2456)+((4+0.06+0.06)*1044)+407.62</f>
        <v>18511.619999999995</v>
      </c>
      <c r="F69" s="65"/>
      <c r="H69" s="5"/>
    </row>
    <row r="70" spans="1:8" ht="16.5" customHeight="1" x14ac:dyDescent="0.2">
      <c r="A70" s="61"/>
      <c r="B70" s="17"/>
      <c r="C70" s="13"/>
      <c r="D70" s="14"/>
      <c r="E70" s="15"/>
      <c r="F70" s="62">
        <f>((5.5+0.06+0.06)*2456)+((4+0.06+0.06)*1044)+407.62</f>
        <v>18511.619999999995</v>
      </c>
      <c r="H70" s="5"/>
    </row>
    <row r="71" spans="1:8" ht="24" customHeight="1" x14ac:dyDescent="0.2">
      <c r="A71" s="61">
        <v>21</v>
      </c>
      <c r="B71" s="17"/>
      <c r="C71" s="13" t="s">
        <v>42</v>
      </c>
      <c r="D71" s="14" t="s">
        <v>12</v>
      </c>
      <c r="E71" s="19">
        <f>E35</f>
        <v>1525.4</v>
      </c>
      <c r="F71" s="65"/>
    </row>
    <row r="72" spans="1:8" ht="16.5" customHeight="1" x14ac:dyDescent="0.2">
      <c r="A72" s="61"/>
      <c r="B72" s="17"/>
      <c r="C72" s="13"/>
      <c r="D72" s="14"/>
      <c r="E72" s="19"/>
      <c r="F72" s="69">
        <f>F36</f>
        <v>1526.4</v>
      </c>
    </row>
    <row r="73" spans="1:8" ht="24" customHeight="1" x14ac:dyDescent="0.2">
      <c r="A73" s="84" t="s">
        <v>124</v>
      </c>
      <c r="B73" s="17" t="s">
        <v>39</v>
      </c>
      <c r="C73" s="20" t="s">
        <v>35</v>
      </c>
      <c r="D73" s="14"/>
      <c r="E73" s="31"/>
      <c r="F73" s="64"/>
    </row>
    <row r="74" spans="1:8" ht="30" customHeight="1" x14ac:dyDescent="0.2">
      <c r="A74" s="61">
        <v>22</v>
      </c>
      <c r="B74" s="23"/>
      <c r="C74" s="13" t="s">
        <v>83</v>
      </c>
      <c r="D74" s="14" t="s">
        <v>12</v>
      </c>
      <c r="E74" s="15">
        <f>E69+E71</f>
        <v>20037.019999999997</v>
      </c>
      <c r="F74" s="65"/>
    </row>
    <row r="75" spans="1:8" ht="16.5" customHeight="1" x14ac:dyDescent="0.2">
      <c r="A75" s="61"/>
      <c r="B75" s="23"/>
      <c r="C75" s="13"/>
      <c r="D75" s="14"/>
      <c r="E75" s="15"/>
      <c r="F75" s="62">
        <f>F70+F72</f>
        <v>20038.019999999997</v>
      </c>
    </row>
    <row r="76" spans="1:8" ht="24" customHeight="1" x14ac:dyDescent="0.2">
      <c r="A76" s="85">
        <v>23</v>
      </c>
      <c r="B76" s="10"/>
      <c r="C76" s="13" t="s">
        <v>84</v>
      </c>
      <c r="D76" s="14" t="s">
        <v>12</v>
      </c>
      <c r="E76" s="15">
        <f>E74</f>
        <v>20037.019999999997</v>
      </c>
      <c r="F76" s="65"/>
    </row>
    <row r="77" spans="1:8" ht="16.5" customHeight="1" x14ac:dyDescent="0.2">
      <c r="A77" s="85"/>
      <c r="B77" s="10"/>
      <c r="C77" s="13"/>
      <c r="D77" s="14"/>
      <c r="E77" s="15"/>
      <c r="F77" s="62">
        <f>F75</f>
        <v>20038.019999999997</v>
      </c>
    </row>
    <row r="78" spans="1:8" ht="30" customHeight="1" x14ac:dyDescent="0.2">
      <c r="A78" s="84" t="s">
        <v>125</v>
      </c>
      <c r="B78" s="10" t="s">
        <v>37</v>
      </c>
      <c r="C78" s="20" t="s">
        <v>38</v>
      </c>
      <c r="D78" s="14"/>
      <c r="E78" s="31"/>
      <c r="F78" s="64"/>
    </row>
    <row r="79" spans="1:8" ht="45" customHeight="1" x14ac:dyDescent="0.2">
      <c r="A79" s="86" t="s">
        <v>133</v>
      </c>
      <c r="B79" s="10"/>
      <c r="C79" s="24" t="s">
        <v>85</v>
      </c>
      <c r="D79" s="14" t="s">
        <v>12</v>
      </c>
      <c r="E79" s="15">
        <f>(5.5*2456)+(4*1044)+407.62</f>
        <v>18091.62</v>
      </c>
      <c r="F79" s="65"/>
    </row>
    <row r="80" spans="1:8" ht="16.5" customHeight="1" x14ac:dyDescent="0.2">
      <c r="A80" s="86"/>
      <c r="B80" s="10"/>
      <c r="C80" s="24"/>
      <c r="D80" s="14"/>
      <c r="E80" s="15"/>
      <c r="F80" s="62">
        <f>(5.5*2456)+(4*1044)+407.62</f>
        <v>18091.62</v>
      </c>
    </row>
    <row r="81" spans="1:6" ht="24" customHeight="1" x14ac:dyDescent="0.2">
      <c r="A81" s="61">
        <v>25</v>
      </c>
      <c r="B81" s="10"/>
      <c r="C81" s="24" t="s">
        <v>82</v>
      </c>
      <c r="D81" s="14" t="s">
        <v>12</v>
      </c>
      <c r="E81" s="15">
        <f>E35</f>
        <v>1525.4</v>
      </c>
      <c r="F81" s="65"/>
    </row>
    <row r="82" spans="1:6" ht="16.5" customHeight="1" x14ac:dyDescent="0.2">
      <c r="A82" s="61"/>
      <c r="B82" s="10"/>
      <c r="C82" s="24"/>
      <c r="D82" s="14"/>
      <c r="E82" s="15"/>
      <c r="F82" s="62">
        <f>F36</f>
        <v>1526.4</v>
      </c>
    </row>
    <row r="83" spans="1:6" ht="24" customHeight="1" x14ac:dyDescent="0.2">
      <c r="A83" s="57">
        <v>8</v>
      </c>
      <c r="B83" s="7" t="s">
        <v>15</v>
      </c>
      <c r="C83" s="8" t="s">
        <v>16</v>
      </c>
      <c r="D83" s="7"/>
      <c r="E83" s="28"/>
      <c r="F83" s="58"/>
    </row>
    <row r="84" spans="1:6" ht="15" customHeight="1" x14ac:dyDescent="0.2">
      <c r="A84" s="87" t="s">
        <v>87</v>
      </c>
      <c r="B84" s="10" t="s">
        <v>36</v>
      </c>
      <c r="C84" s="9" t="s">
        <v>140</v>
      </c>
      <c r="D84" s="11"/>
      <c r="E84" s="29"/>
      <c r="F84" s="60"/>
    </row>
    <row r="85" spans="1:6" ht="24" customHeight="1" x14ac:dyDescent="0.2">
      <c r="A85" s="61">
        <v>26</v>
      </c>
      <c r="B85" s="12"/>
      <c r="C85" s="13" t="s">
        <v>51</v>
      </c>
      <c r="D85" s="14" t="s">
        <v>12</v>
      </c>
      <c r="E85" s="15">
        <f>3500*0.75*2</f>
        <v>5250</v>
      </c>
      <c r="F85" s="65"/>
    </row>
    <row r="86" spans="1:6" ht="16.5" customHeight="1" x14ac:dyDescent="0.2">
      <c r="A86" s="75"/>
      <c r="B86" s="44"/>
      <c r="C86" s="45"/>
      <c r="D86" s="46"/>
      <c r="E86" s="47"/>
      <c r="F86" s="62">
        <f>3500*0.75*2</f>
        <v>5250</v>
      </c>
    </row>
    <row r="87" spans="1:6" ht="24" customHeight="1" x14ac:dyDescent="0.2">
      <c r="A87" s="88" t="s">
        <v>86</v>
      </c>
      <c r="B87" s="39"/>
      <c r="C87" s="39"/>
      <c r="D87" s="39"/>
      <c r="E87" s="39"/>
      <c r="F87" s="82"/>
    </row>
    <row r="88" spans="1:6" ht="15" customHeight="1" x14ac:dyDescent="0.2">
      <c r="A88" s="57">
        <v>9</v>
      </c>
      <c r="B88" s="7" t="s">
        <v>1</v>
      </c>
      <c r="C88" s="8" t="s">
        <v>2</v>
      </c>
      <c r="D88" s="7"/>
      <c r="E88" s="28"/>
      <c r="F88" s="58"/>
    </row>
    <row r="89" spans="1:6" ht="15" customHeight="1" x14ac:dyDescent="0.2">
      <c r="A89" s="84" t="s">
        <v>126</v>
      </c>
      <c r="B89" s="17" t="s">
        <v>88</v>
      </c>
      <c r="C89" s="9" t="s">
        <v>89</v>
      </c>
      <c r="D89" s="14"/>
      <c r="E89" s="35"/>
      <c r="F89" s="89"/>
    </row>
    <row r="90" spans="1:6" ht="45" customHeight="1" x14ac:dyDescent="0.2">
      <c r="A90" s="86" t="s">
        <v>90</v>
      </c>
      <c r="B90" s="14"/>
      <c r="C90" s="13" t="s">
        <v>91</v>
      </c>
      <c r="D90" s="14" t="s">
        <v>12</v>
      </c>
      <c r="E90" s="36">
        <v>224.61</v>
      </c>
      <c r="F90" s="65"/>
    </row>
    <row r="91" spans="1:6" ht="16.5" customHeight="1" x14ac:dyDescent="0.2">
      <c r="A91" s="86"/>
      <c r="B91" s="14"/>
      <c r="C91" s="13"/>
      <c r="D91" s="14"/>
      <c r="E91" s="36"/>
      <c r="F91" s="90">
        <v>225.61</v>
      </c>
    </row>
    <row r="92" spans="1:6" ht="45" customHeight="1" x14ac:dyDescent="0.2">
      <c r="A92" s="86" t="s">
        <v>134</v>
      </c>
      <c r="B92" s="14"/>
      <c r="C92" s="13" t="s">
        <v>96</v>
      </c>
      <c r="D92" s="14" t="s">
        <v>12</v>
      </c>
      <c r="E92" s="36">
        <v>52.93</v>
      </c>
      <c r="F92" s="65"/>
    </row>
    <row r="93" spans="1:6" ht="16.5" customHeight="1" x14ac:dyDescent="0.2">
      <c r="A93" s="86"/>
      <c r="B93" s="14"/>
      <c r="C93" s="13"/>
      <c r="D93" s="14"/>
      <c r="E93" s="36"/>
      <c r="F93" s="90">
        <v>53.93</v>
      </c>
    </row>
    <row r="94" spans="1:6" ht="45" customHeight="1" x14ac:dyDescent="0.2">
      <c r="A94" s="61">
        <v>29</v>
      </c>
      <c r="B94" s="25"/>
      <c r="C94" s="13" t="s">
        <v>95</v>
      </c>
      <c r="D94" s="14" t="s">
        <v>12</v>
      </c>
      <c r="E94" s="15">
        <v>291.17</v>
      </c>
      <c r="F94" s="65"/>
    </row>
    <row r="95" spans="1:6" ht="16.5" customHeight="1" x14ac:dyDescent="0.2">
      <c r="A95" s="61"/>
      <c r="B95" s="25"/>
      <c r="C95" s="13"/>
      <c r="D95" s="14"/>
      <c r="E95" s="15"/>
      <c r="F95" s="62">
        <v>292.17</v>
      </c>
    </row>
    <row r="96" spans="1:6" ht="15" customHeight="1" x14ac:dyDescent="0.2">
      <c r="A96" s="84" t="s">
        <v>127</v>
      </c>
      <c r="B96" s="17" t="s">
        <v>73</v>
      </c>
      <c r="C96" s="9" t="s">
        <v>74</v>
      </c>
      <c r="D96" s="14"/>
      <c r="E96" s="35"/>
      <c r="F96" s="89"/>
    </row>
    <row r="97" spans="1:6" ht="30" customHeight="1" x14ac:dyDescent="0.2">
      <c r="A97" s="86" t="s">
        <v>92</v>
      </c>
      <c r="B97" s="10"/>
      <c r="C97" s="13" t="s">
        <v>94</v>
      </c>
      <c r="D97" s="14" t="s">
        <v>12</v>
      </c>
      <c r="E97" s="36">
        <f>E90</f>
        <v>224.61</v>
      </c>
      <c r="F97" s="65"/>
    </row>
    <row r="98" spans="1:6" ht="16.5" customHeight="1" x14ac:dyDescent="0.2">
      <c r="A98" s="86"/>
      <c r="B98" s="10"/>
      <c r="C98" s="13"/>
      <c r="D98" s="14"/>
      <c r="E98" s="36"/>
      <c r="F98" s="90">
        <f>F91</f>
        <v>225.61</v>
      </c>
    </row>
    <row r="99" spans="1:6" ht="30" customHeight="1" x14ac:dyDescent="0.2">
      <c r="A99" s="86" t="s">
        <v>135</v>
      </c>
      <c r="B99" s="10"/>
      <c r="C99" s="13" t="s">
        <v>93</v>
      </c>
      <c r="D99" s="14" t="s">
        <v>12</v>
      </c>
      <c r="E99" s="36">
        <f>E92</f>
        <v>52.93</v>
      </c>
      <c r="F99" s="65"/>
    </row>
    <row r="100" spans="1:6" ht="16.5" customHeight="1" x14ac:dyDescent="0.2">
      <c r="A100" s="86"/>
      <c r="B100" s="10"/>
      <c r="C100" s="13"/>
      <c r="D100" s="14"/>
      <c r="E100" s="36"/>
      <c r="F100" s="90">
        <f>F93</f>
        <v>53.93</v>
      </c>
    </row>
    <row r="101" spans="1:6" ht="30" customHeight="1" x14ac:dyDescent="0.2">
      <c r="A101" s="86" t="s">
        <v>136</v>
      </c>
      <c r="B101" s="10"/>
      <c r="C101" s="13" t="s">
        <v>97</v>
      </c>
      <c r="D101" s="14" t="s">
        <v>12</v>
      </c>
      <c r="E101" s="36">
        <f>E94</f>
        <v>291.17</v>
      </c>
      <c r="F101" s="65"/>
    </row>
    <row r="102" spans="1:6" ht="16.5" customHeight="1" x14ac:dyDescent="0.2">
      <c r="A102" s="86"/>
      <c r="B102" s="10"/>
      <c r="C102" s="13"/>
      <c r="D102" s="14"/>
      <c r="E102" s="36"/>
      <c r="F102" s="90">
        <f>F95</f>
        <v>292.17</v>
      </c>
    </row>
    <row r="103" spans="1:6" ht="15" customHeight="1" x14ac:dyDescent="0.2">
      <c r="A103" s="84" t="s">
        <v>128</v>
      </c>
      <c r="B103" s="17" t="s">
        <v>75</v>
      </c>
      <c r="C103" s="10" t="s">
        <v>76</v>
      </c>
      <c r="D103" s="10"/>
      <c r="E103" s="32"/>
      <c r="F103" s="79"/>
    </row>
    <row r="104" spans="1:6" ht="30" customHeight="1" x14ac:dyDescent="0.2">
      <c r="A104" s="86" t="s">
        <v>137</v>
      </c>
      <c r="B104" s="10"/>
      <c r="C104" s="24" t="s">
        <v>98</v>
      </c>
      <c r="D104" s="14" t="s">
        <v>12</v>
      </c>
      <c r="E104" s="15">
        <f>E90</f>
        <v>224.61</v>
      </c>
      <c r="F104" s="65"/>
    </row>
    <row r="105" spans="1:6" ht="16.5" customHeight="1" x14ac:dyDescent="0.2">
      <c r="A105" s="86"/>
      <c r="B105" s="10"/>
      <c r="C105" s="24"/>
      <c r="D105" s="14"/>
      <c r="E105" s="15"/>
      <c r="F105" s="62">
        <f>F91</f>
        <v>225.61</v>
      </c>
    </row>
    <row r="106" spans="1:6" ht="30" customHeight="1" x14ac:dyDescent="0.2">
      <c r="A106" s="84" t="s">
        <v>129</v>
      </c>
      <c r="B106" s="10" t="s">
        <v>99</v>
      </c>
      <c r="C106" s="20" t="s">
        <v>100</v>
      </c>
      <c r="D106" s="14"/>
      <c r="E106" s="36"/>
      <c r="F106" s="90"/>
    </row>
    <row r="107" spans="1:6" ht="30" customHeight="1" x14ac:dyDescent="0.2">
      <c r="A107" s="61">
        <v>34</v>
      </c>
      <c r="B107" s="25"/>
      <c r="C107" s="13" t="s">
        <v>101</v>
      </c>
      <c r="D107" s="14" t="s">
        <v>12</v>
      </c>
      <c r="E107" s="18">
        <f>E90</f>
        <v>224.61</v>
      </c>
      <c r="F107" s="65"/>
    </row>
    <row r="108" spans="1:6" ht="16.5" customHeight="1" x14ac:dyDescent="0.2">
      <c r="A108" s="61"/>
      <c r="B108" s="25"/>
      <c r="C108" s="13"/>
      <c r="D108" s="14"/>
      <c r="E108" s="18"/>
      <c r="F108" s="66">
        <f>F91</f>
        <v>225.61</v>
      </c>
    </row>
    <row r="109" spans="1:6" ht="45" customHeight="1" x14ac:dyDescent="0.2">
      <c r="A109" s="61">
        <v>35</v>
      </c>
      <c r="B109" s="25"/>
      <c r="C109" s="13" t="s">
        <v>102</v>
      </c>
      <c r="D109" s="14" t="s">
        <v>12</v>
      </c>
      <c r="E109" s="18">
        <f>E92</f>
        <v>52.93</v>
      </c>
      <c r="F109" s="65"/>
    </row>
    <row r="110" spans="1:6" ht="16.5" customHeight="1" x14ac:dyDescent="0.2">
      <c r="A110" s="61"/>
      <c r="B110" s="25"/>
      <c r="C110" s="13"/>
      <c r="D110" s="14"/>
      <c r="E110" s="18"/>
      <c r="F110" s="66">
        <f>F93</f>
        <v>53.93</v>
      </c>
    </row>
    <row r="111" spans="1:6" ht="30" customHeight="1" x14ac:dyDescent="0.2">
      <c r="A111" s="61">
        <v>36</v>
      </c>
      <c r="B111" s="25"/>
      <c r="C111" s="13" t="s">
        <v>103</v>
      </c>
      <c r="D111" s="14" t="s">
        <v>12</v>
      </c>
      <c r="E111" s="18">
        <f>E94</f>
        <v>291.17</v>
      </c>
      <c r="F111" s="65"/>
    </row>
    <row r="112" spans="1:6" ht="16.5" customHeight="1" x14ac:dyDescent="0.2">
      <c r="A112" s="61"/>
      <c r="B112" s="25"/>
      <c r="C112" s="13"/>
      <c r="D112" s="14"/>
      <c r="E112" s="18"/>
      <c r="F112" s="66">
        <f>F95</f>
        <v>292.17</v>
      </c>
    </row>
    <row r="113" spans="1:6" ht="15" customHeight="1" x14ac:dyDescent="0.2">
      <c r="A113" s="57">
        <v>10</v>
      </c>
      <c r="B113" s="7" t="s">
        <v>104</v>
      </c>
      <c r="C113" s="8" t="s">
        <v>105</v>
      </c>
      <c r="D113" s="7"/>
      <c r="E113" s="7"/>
      <c r="F113" s="91"/>
    </row>
    <row r="114" spans="1:6" ht="15" customHeight="1" x14ac:dyDescent="0.2">
      <c r="A114" s="84" t="s">
        <v>130</v>
      </c>
      <c r="B114" s="17" t="s">
        <v>106</v>
      </c>
      <c r="C114" s="20" t="s">
        <v>107</v>
      </c>
      <c r="D114" s="14"/>
      <c r="E114" s="31"/>
      <c r="F114" s="64"/>
    </row>
    <row r="115" spans="1:6" ht="45" customHeight="1" x14ac:dyDescent="0.2">
      <c r="A115" s="61">
        <v>37</v>
      </c>
      <c r="B115" s="17"/>
      <c r="C115" s="13" t="s">
        <v>108</v>
      </c>
      <c r="D115" s="14" t="s">
        <v>21</v>
      </c>
      <c r="E115" s="18">
        <f>63.69+16.28+3.73+63.72+12.49+9.87+2.97+4+4+4</f>
        <v>184.75000000000003</v>
      </c>
      <c r="F115" s="65"/>
    </row>
    <row r="116" spans="1:6" ht="16.5" customHeight="1" x14ac:dyDescent="0.2">
      <c r="A116" s="61"/>
      <c r="B116" s="17"/>
      <c r="C116" s="13"/>
      <c r="D116" s="14"/>
      <c r="E116" s="18"/>
      <c r="F116" s="66">
        <f>63.69+16.28+3.73+63.72+12.49+9.87+2.97+4+4+4</f>
        <v>184.75000000000003</v>
      </c>
    </row>
    <row r="117" spans="1:6" ht="45" customHeight="1" x14ac:dyDescent="0.2">
      <c r="A117" s="61">
        <v>38</v>
      </c>
      <c r="B117" s="17"/>
      <c r="C117" s="13" t="s">
        <v>109</v>
      </c>
      <c r="D117" s="14" t="s">
        <v>21</v>
      </c>
      <c r="E117" s="18">
        <f>41.3+13+6.22+32.78+11.9</f>
        <v>105.2</v>
      </c>
      <c r="F117" s="65"/>
    </row>
    <row r="118" spans="1:6" ht="16.5" customHeight="1" x14ac:dyDescent="0.2">
      <c r="A118" s="61"/>
      <c r="B118" s="17"/>
      <c r="C118" s="13"/>
      <c r="D118" s="14"/>
      <c r="E118" s="18"/>
      <c r="F118" s="66">
        <f>41.3+13+6.22+32.78+11.9</f>
        <v>105.2</v>
      </c>
    </row>
    <row r="119" spans="1:6" ht="15" customHeight="1" x14ac:dyDescent="0.2">
      <c r="A119" s="84" t="s">
        <v>131</v>
      </c>
      <c r="B119" s="17" t="s">
        <v>110</v>
      </c>
      <c r="C119" s="20" t="s">
        <v>111</v>
      </c>
      <c r="D119" s="14"/>
      <c r="E119" s="31"/>
      <c r="F119" s="64"/>
    </row>
    <row r="120" spans="1:6" ht="30" customHeight="1" x14ac:dyDescent="0.2">
      <c r="A120" s="61">
        <v>39</v>
      </c>
      <c r="B120" s="12"/>
      <c r="C120" s="13" t="s">
        <v>112</v>
      </c>
      <c r="D120" s="14" t="s">
        <v>21</v>
      </c>
      <c r="E120" s="18">
        <f>101.11+26.77+13.04+32.85</f>
        <v>173.76999999999998</v>
      </c>
      <c r="F120" s="65"/>
    </row>
    <row r="121" spans="1:6" ht="16.5" customHeight="1" x14ac:dyDescent="0.2">
      <c r="A121" s="61"/>
      <c r="B121" s="12"/>
      <c r="C121" s="13"/>
      <c r="D121" s="14"/>
      <c r="E121" s="18"/>
      <c r="F121" s="66">
        <f>101.11+26.77+13.04+32.85</f>
        <v>173.76999999999998</v>
      </c>
    </row>
    <row r="122" spans="1:6" ht="15" customHeight="1" x14ac:dyDescent="0.2">
      <c r="A122" s="57">
        <v>11</v>
      </c>
      <c r="B122" s="7" t="s">
        <v>3</v>
      </c>
      <c r="C122" s="8" t="s">
        <v>4</v>
      </c>
      <c r="D122" s="7"/>
      <c r="E122" s="7"/>
      <c r="F122" s="91"/>
    </row>
    <row r="123" spans="1:6" ht="30" customHeight="1" x14ac:dyDescent="0.2">
      <c r="A123" s="84" t="s">
        <v>132</v>
      </c>
      <c r="B123" s="17" t="s">
        <v>113</v>
      </c>
      <c r="C123" s="20" t="s">
        <v>114</v>
      </c>
      <c r="D123" s="14"/>
      <c r="E123" s="31"/>
      <c r="F123" s="64"/>
    </row>
    <row r="124" spans="1:6" ht="16.5" customHeight="1" x14ac:dyDescent="0.2">
      <c r="A124" s="84"/>
      <c r="B124" s="17"/>
      <c r="C124" s="20"/>
      <c r="D124" s="14"/>
      <c r="E124" s="31"/>
      <c r="F124" s="64"/>
    </row>
    <row r="125" spans="1:6" ht="45" customHeight="1" x14ac:dyDescent="0.2">
      <c r="A125" s="61">
        <v>40</v>
      </c>
      <c r="B125" s="12"/>
      <c r="C125" s="13" t="s">
        <v>115</v>
      </c>
      <c r="D125" s="14" t="s">
        <v>12</v>
      </c>
      <c r="E125" s="18">
        <f>E90</f>
        <v>224.61</v>
      </c>
      <c r="F125" s="65"/>
    </row>
    <row r="126" spans="1:6" ht="16.5" customHeight="1" x14ac:dyDescent="0.2">
      <c r="A126" s="61"/>
      <c r="B126" s="12"/>
      <c r="C126" s="13"/>
      <c r="D126" s="14"/>
      <c r="E126" s="18"/>
      <c r="F126" s="66">
        <f>F91</f>
        <v>225.61</v>
      </c>
    </row>
    <row r="127" spans="1:6" ht="45" customHeight="1" x14ac:dyDescent="0.2">
      <c r="A127" s="61">
        <v>41</v>
      </c>
      <c r="B127" s="25"/>
      <c r="C127" s="13" t="s">
        <v>116</v>
      </c>
      <c r="D127" s="14" t="s">
        <v>12</v>
      </c>
      <c r="E127" s="18">
        <f>E92</f>
        <v>52.93</v>
      </c>
      <c r="F127" s="65"/>
    </row>
    <row r="128" spans="1:6" ht="16.5" customHeight="1" x14ac:dyDescent="0.2">
      <c r="A128" s="61"/>
      <c r="B128" s="25"/>
      <c r="C128" s="13"/>
      <c r="D128" s="14"/>
      <c r="E128" s="18"/>
      <c r="F128" s="66">
        <f>F93</f>
        <v>53.93</v>
      </c>
    </row>
    <row r="129" spans="1:6" ht="45" customHeight="1" x14ac:dyDescent="0.2">
      <c r="A129" s="61">
        <v>42</v>
      </c>
      <c r="B129" s="25"/>
      <c r="C129" s="13" t="s">
        <v>117</v>
      </c>
      <c r="D129" s="14" t="s">
        <v>12</v>
      </c>
      <c r="E129" s="18">
        <f>E94</f>
        <v>291.17</v>
      </c>
      <c r="F129" s="65"/>
    </row>
    <row r="130" spans="1:6" ht="16.5" customHeight="1" thickBot="1" x14ac:dyDescent="0.25">
      <c r="A130" s="92"/>
      <c r="B130" s="93"/>
      <c r="C130" s="94"/>
      <c r="D130" s="95"/>
      <c r="E130" s="96"/>
      <c r="F130" s="97">
        <f>F95</f>
        <v>292.17</v>
      </c>
    </row>
    <row r="131" spans="1:6" ht="13.5" thickTop="1" x14ac:dyDescent="0.2">
      <c r="C131" s="3"/>
    </row>
    <row r="132" spans="1:6" x14ac:dyDescent="0.2">
      <c r="C132" s="3"/>
    </row>
    <row r="133" spans="1:6" x14ac:dyDescent="0.2">
      <c r="C133" s="3"/>
    </row>
    <row r="134" spans="1:6" x14ac:dyDescent="0.2">
      <c r="C134" s="3"/>
      <c r="E134" s="98"/>
      <c r="F134" s="98"/>
    </row>
    <row r="135" spans="1:6" x14ac:dyDescent="0.2">
      <c r="C135" s="3"/>
    </row>
    <row r="136" spans="1:6" x14ac:dyDescent="0.2">
      <c r="C136" s="3"/>
    </row>
    <row r="137" spans="1:6" x14ac:dyDescent="0.2">
      <c r="C137" s="3"/>
    </row>
    <row r="138" spans="1:6" x14ac:dyDescent="0.2">
      <c r="C138" s="3"/>
    </row>
    <row r="139" spans="1:6" x14ac:dyDescent="0.2">
      <c r="C139" s="3"/>
    </row>
    <row r="140" spans="1:6" x14ac:dyDescent="0.2">
      <c r="C140" s="3"/>
    </row>
    <row r="141" spans="1:6" x14ac:dyDescent="0.2">
      <c r="C141" s="3"/>
    </row>
    <row r="142" spans="1:6" x14ac:dyDescent="0.2">
      <c r="C142" s="3"/>
    </row>
    <row r="143" spans="1:6" x14ac:dyDescent="0.2">
      <c r="C143" s="3"/>
    </row>
    <row r="144" spans="1:6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</sheetData>
  <mergeCells count="11">
    <mergeCell ref="F5:F6"/>
    <mergeCell ref="A1:E1"/>
    <mergeCell ref="A3:E3"/>
    <mergeCell ref="E5:E6"/>
    <mergeCell ref="D5:D6"/>
    <mergeCell ref="B5:B6"/>
    <mergeCell ref="C5:C6"/>
    <mergeCell ref="A5:A6"/>
    <mergeCell ref="A43:E43"/>
    <mergeCell ref="A87:E87"/>
    <mergeCell ref="A48:E48"/>
  </mergeCells>
  <phoneticPr fontId="0" type="noConversion"/>
  <printOptions horizontalCentered="1"/>
  <pageMargins left="0.98425196850393704" right="0.78740157480314965" top="0.78740157480314965" bottom="0.78740157480314965" header="0.31496062992125984" footer="0.31496062992125984"/>
  <pageSetup paperSize="9" scale="78" fitToHeight="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 robót</vt:lpstr>
      <vt:lpstr>'Przedmiar robót'!Obszar_wydruku</vt:lpstr>
      <vt:lpstr>'Przedmiar robót'!Tytuły_wydruku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2017-05-24T04:57:28Z</cp:lastPrinted>
  <dcterms:created xsi:type="dcterms:W3CDTF">1997-02-26T13:46:56Z</dcterms:created>
  <dcterms:modified xsi:type="dcterms:W3CDTF">2017-09-28T10:28:31Z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